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Uf11-002\coveredbonds\ACT\ECBC\1. Reporting ECBC (trimestriel)\20160331\"/>
    </mc:Choice>
  </mc:AlternateContent>
  <bookViews>
    <workbookView xWindow="0" yWindow="60" windowWidth="21795" windowHeight="11895" tabRatio="646"/>
  </bookViews>
  <sheets>
    <sheet name="Introduction" sheetId="22" r:id="rId1"/>
    <sheet name="A. HTT General" sheetId="25" r:id="rId2"/>
    <sheet name="B1. HTT Mortgage Assets" sheetId="9" r:id="rId3"/>
    <sheet name="C. HTT Harmonised Glossary" sheetId="11" r:id="rId4"/>
    <sheet name="Disclaimer" sheetId="31" r:id="rId5"/>
    <sheet name="D1. NTT - Overview" sheetId="32" r:id="rId6"/>
    <sheet name="D2. NTT - Residential" sheetId="33" r:id="rId7"/>
    <sheet name="D3. NTT - Covered bonds" sheetId="34" r:id="rId8"/>
    <sheet name="D4. NTT -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nt_Area" localSheetId="5">'D1. NTT - Overview'!$A$1:$H$85</definedName>
    <definedName name="Print_Area" localSheetId="6">'D2. NTT - Residential'!$A$1:$G$59</definedName>
    <definedName name="Print_Area" localSheetId="7">'D3. NTT - Covered bonds'!$A$1:$G$51</definedName>
    <definedName name="Print_Area" localSheetId="8">'D4. NTT - Explanations'!$A$1:$I$117</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5">'D1. NTT - Overview'!$A$1:$J$189</definedName>
    <definedName name="_xlnm.Print_Area" localSheetId="6">'D2. NTT - Residential'!$A$1:$M$204</definedName>
    <definedName name="_xlnm.Print_Area" localSheetId="7">'D3. NTT - Covered bonds'!$A$1:$H$51</definedName>
    <definedName name="_xlnm.Print_Area" localSheetId="4">Disclaimer!$A$1:$A$170</definedName>
    <definedName name="_xlnm.Print_Area" localSheetId="0">Introduction!$B$2:$J$39</definedName>
  </definedNames>
  <calcPr calcId="152511" calcOnSave="0"/>
</workbook>
</file>

<file path=xl/calcChain.xml><?xml version="1.0" encoding="utf-8"?>
<calcChain xmlns="http://schemas.openxmlformats.org/spreadsheetml/2006/main">
  <c r="D151" i="25" l="1"/>
  <c r="D98" i="25"/>
  <c r="C98" i="25"/>
  <c r="G50" i="34" l="1"/>
  <c r="F50" i="34"/>
  <c r="E50" i="34"/>
  <c r="G45" i="34"/>
  <c r="F45" i="34"/>
  <c r="E45" i="34"/>
  <c r="E36" i="34"/>
  <c r="G33" i="34"/>
  <c r="F33" i="34"/>
  <c r="E33" i="34"/>
  <c r="E28" i="34"/>
  <c r="E23" i="34"/>
  <c r="E14" i="34"/>
  <c r="E84" i="32" l="1"/>
  <c r="G171" i="9"/>
  <c r="F155" i="9"/>
  <c r="F154" i="9"/>
  <c r="F153" i="9"/>
  <c r="F152" i="9"/>
  <c r="F151" i="9"/>
  <c r="F28" i="9"/>
  <c r="C110" i="25"/>
  <c r="D110" i="25"/>
  <c r="C58" i="25"/>
  <c r="F143" i="9" l="1"/>
  <c r="F141" i="9"/>
  <c r="F142" i="9"/>
  <c r="F133" i="9"/>
  <c r="D177" i="32" l="1"/>
  <c r="D76" i="25"/>
  <c r="C76" i="25"/>
  <c r="D36" i="34" l="1"/>
  <c r="D50" i="34"/>
  <c r="D45" i="34"/>
  <c r="E83" i="32"/>
  <c r="C15" i="9"/>
  <c r="D288" i="25" l="1"/>
  <c r="D33" i="34"/>
  <c r="D28" i="34"/>
  <c r="D23" i="34"/>
  <c r="D14" i="34"/>
  <c r="C4" i="34"/>
  <c r="D180" i="33"/>
  <c r="C180" i="33"/>
  <c r="E109" i="33"/>
  <c r="E106" i="33"/>
  <c r="C19" i="33"/>
  <c r="C4" i="33"/>
  <c r="E111" i="32"/>
  <c r="D111" i="32"/>
  <c r="E80" i="32"/>
  <c r="E53" i="32"/>
  <c r="E179" i="33" l="1"/>
  <c r="E175" i="33"/>
  <c r="E176" i="33"/>
  <c r="E178" i="33"/>
  <c r="E174" i="33"/>
  <c r="E177" i="33"/>
  <c r="C3" i="9"/>
  <c r="F132" i="9"/>
  <c r="F131"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D44" i="9"/>
  <c r="F36" i="9"/>
  <c r="C177" i="25"/>
  <c r="F172" i="25" l="1"/>
  <c r="C191" i="25"/>
  <c r="C205" i="25" s="1"/>
  <c r="C215" i="25" s="1"/>
  <c r="F175" i="25"/>
  <c r="F174" i="25"/>
  <c r="D291" i="25"/>
  <c r="C291" i="25" l="1"/>
  <c r="C286" i="25"/>
  <c r="C77" i="9" l="1"/>
  <c r="C288" i="25" l="1"/>
  <c r="D298" i="25"/>
  <c r="C298" i="25"/>
  <c r="C295" i="25"/>
  <c r="C290" i="25"/>
  <c r="D290" i="25"/>
  <c r="F291" i="25"/>
  <c r="F290" i="25"/>
  <c r="C292" i="25" l="1"/>
  <c r="F78" i="25" l="1"/>
  <c r="F79" i="25"/>
  <c r="F80" i="25"/>
  <c r="C206" i="25"/>
  <c r="F205" i="25" s="1"/>
  <c r="F210" i="25" l="1"/>
  <c r="F211" i="25"/>
  <c r="F213" i="25"/>
  <c r="F208" i="25"/>
  <c r="F209" i="25"/>
  <c r="F212" i="25"/>
  <c r="F77" i="9"/>
  <c r="F73" i="9"/>
  <c r="D77" i="9"/>
  <c r="D73" i="9"/>
  <c r="C73" i="9"/>
  <c r="C44" i="9"/>
  <c r="C218" i="25"/>
  <c r="C165" i="25"/>
  <c r="F102" i="25"/>
  <c r="G69" i="25"/>
  <c r="F86" i="25"/>
  <c r="F55"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25" i="25"/>
  <c r="G122" i="25" l="1"/>
  <c r="G123" i="25"/>
  <c r="G112" i="25"/>
  <c r="G114" i="25"/>
  <c r="G110" i="25"/>
  <c r="G115" i="25"/>
  <c r="G113" i="25"/>
  <c r="G111" i="25"/>
  <c r="F206" i="25"/>
  <c r="G129" i="25"/>
  <c r="G130" i="25"/>
  <c r="G134" i="25"/>
  <c r="G127" i="25"/>
  <c r="G131" i="25"/>
  <c r="G128" i="25"/>
  <c r="G132" i="25"/>
  <c r="G133" i="25"/>
  <c r="G158" i="25"/>
  <c r="G156" i="25"/>
  <c r="G153" i="25"/>
  <c r="G157" i="25"/>
  <c r="G154" i="25"/>
  <c r="G155" i="25"/>
  <c r="G159" i="25"/>
  <c r="G160" i="25"/>
  <c r="G98" i="25"/>
  <c r="G76"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3" i="25"/>
  <c r="F111" i="25"/>
  <c r="F114" i="25"/>
  <c r="F112"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D208" i="9" l="1"/>
  <c r="C208" i="9"/>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<sst xmlns="http://schemas.openxmlformats.org/spreadsheetml/2006/main" count="2276" uniqueCount="1578">
  <si>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</si>
  <si>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</si>
  <si>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</si>
  <si>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</si>
  <si>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</si>
  <si>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</si>
  <si>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</si>
  <si>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</si>
  <si>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</si>
  <si>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</si>
  <si>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</si>
  <si>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</si>
  <si>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</si>
  <si>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</si>
  <si>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</si>
  <si>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</si>
  <si>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</si>
  <si>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</si>
  <si>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</si>
  <si>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</si>
  <si>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</si>
  <si>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</si>
  <si>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</si>
  <si>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</si>
  <si>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</si>
  <si>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</si>
  <si>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</si>
  <si>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</si>
  <si>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</si>
  <si>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</si>
  <si>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</si>
  <si>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</si>
  <si>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</si>
  <si>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</si>
  <si>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</si>
  <si>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</si>
  <si>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</si>
  <si>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</si>
  <si>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</si>
  <si>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</si>
  <si>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</si>
  <si>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</si>
  <si>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</si>
  <si>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</si>
  <si>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</si>
  <si>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</si>
  <si>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</si>
  <si>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</si>
  <si>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</si>
  <si>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</si>
  <si>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</si>
  <si>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</si>
  <si>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</si>
  <si>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</si>
  <si>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</si>
  <si>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</si>
  <si>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</si>
  <si>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</si>
  <si>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</si>
  <si>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</si>
  <si>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</si>
  <si>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</si>
  <si>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</si>
  <si>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</si>
  <si>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</si>
  <si>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</si>
  <si>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</si>
  <si>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</si>
  <si>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</si>
  <si>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</si>
  <si>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</si>
  <si>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</si>
  <si>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</si>
  <si>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</si>
  <si>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</si>
  <si>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</si>
  <si>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</si>
  <si>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</si>
  <si>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</si>
  <si>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</si>
  <si>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</si>
  <si>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</si>
  <si>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</si>
  <si>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</si>
  <si>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</si>
  <si>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</si>
  <si>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</si>
  <si>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</si>
  <si>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</si>
  <si>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</si>
  <si>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</si>
  <si>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</si>
  <si>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</si>
  <si>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</si>
  <si>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</si>
  <si>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</si>
  <si>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</si>
  <si>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</si>
  <si>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</si>
  <si>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</si>
  <si>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</si>
  <si>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</si>
  <si>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</si>
  <si>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</si>
  <si>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</si>
  <si>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</si>
  <si>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</si>
  <si>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</si>
  <si>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</si>
  <si>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</si>
  <si>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</si>
  <si>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</si>
  <si>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</si>
  <si>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</si>
  <si>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</si>
  <si>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</si>
  <si>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</si>
  <si>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</si>
  <si>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</si>
  <si>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</si>
  <si>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</si>
  <si>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</si>
  <si>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</si>
  <si>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</si>
  <si>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</si>
  <si>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</si>
  <si>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</si>
  <si>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</si>
  <si>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</si>
  <si>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</si>
  <si>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</si>
  <si>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</si>
  <si>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</si>
  <si>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</si>
  <si>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</si>
  <si>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</si>
  <si>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</si>
  <si>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</si>
  <si>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</si>
  <si>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</si>
  <si>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</si>
  <si>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</si>
  <si>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</si>
  <si>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</si>
  <si>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</si>
  <si>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</si>
  <si>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</si>
  <si>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</si>
  <si>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</si>
  <si>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</si>
  <si>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</si>
  <si>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</si>
  <si>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</si>
  <si>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</si>
  <si>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</si>
  <si>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</si>
  <si>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</si>
  <si>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</si>
  <si>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</si>
  <si>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</si>
  <si>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</si>
  <si>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</si>
  <si>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</si>
  <si>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</si>
  <si>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</si>
  <si>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</si>
  <si>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</si>
  <si>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</si>
  <si>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</si>
  <si>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</si>
  <si>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</si>
  <si>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</si>
  <si>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</si>
  <si>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</si>
  <si>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</si>
  <si>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</si>
  <si>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</si>
  <si>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</si>
  <si>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</si>
  <si>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</si>
  <si>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</si>
  <si>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</si>
  <si>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</si>
  <si>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</si>
  <si>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</si>
  <si>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</si>
  <si>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</si>
  <si>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</si>
  <si>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</si>
  <si>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</si>
  <si>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</si>
  <si>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</si>
  <si>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</si>
  <si>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</si>
  <si>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</si>
  <si>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</si>
  <si>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</si>
  <si>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</si>
  <si>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</si>
  <si>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</si>
  <si>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</si>
  <si>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</si>
  <si>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</si>
  <si>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</si>
  <si>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</si>
  <si>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</si>
  <si>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</si>
  <si>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</si>
  <si>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</si>
  <si>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</si>
  <si>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</si>
  <si>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</si>
  <si>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</si>
  <si>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</si>
  <si>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</si>
  <si>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</si>
  <si>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</si>
  <si>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</si>
  <si>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</si>
  <si>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</si>
  <si>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</si>
  <si>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</si>
  <si>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</si>
  <si>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</si>
  <si>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</si>
  <si>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</si>
  <si>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</si>
  <si>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</si>
  <si>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</si>
  <si>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</si>
  <si>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</si>
  <si>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</si>
  <si>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</si>
  <si>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</si>
  <si>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</si>
  <si>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</si>
  <si>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</si>
  <si>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</si>
  <si>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</si>
  <si>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</si>
  <si>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</si>
  <si>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</si>
  <si>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</si>
  <si>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</si>
  <si>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</si>
  <si>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</si>
  <si>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</si>
  <si>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</si>
  <si>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</si>
  <si>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</si>
  <si>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</si>
  <si>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</si>
  <si>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</si>
  <si>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</si>
  <si>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</si>
  <si>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</si>
  <si>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</si>
  <si>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</si>
  <si>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</si>
  <si>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</si>
  <si>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</si>
  <si>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</si>
  <si>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</si>
  <si>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</si>
  <si>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</si>
  <si>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</si>
  <si>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</si>
  <si>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</si>
  <si>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</si>
  <si>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</si>
  <si>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</si>
  <si>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</si>
  <si>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</si>
  <si>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</si>
  <si>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</si>
  <si>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</si>
  <si>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</si>
  <si>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</si>
  <si>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</si>
  <si>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</si>
  <si>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</si>
  <si>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</si>
  <si>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</si>
  <si>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</si>
  <si>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</si>
  <si>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</si>
  <si>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</si>
  <si>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</si>
  <si>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</si>
  <si>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</si>
  <si>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</si>
  <si>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</si>
  <si>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</si>
  <si>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</si>
  <si>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</si>
  <si>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</si>
  <si>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</si>
  <si>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</si>
  <si>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</si>
  <si>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</si>
  <si>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</si>
  <si>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</si>
  <si>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</si>
  <si>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</si>
  <si>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</si>
  <si>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</si>
  <si>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</si>
  <si>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</si>
  <si>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</si>
  <si>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</si>
  <si>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</si>
  <si>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</si>
  <si>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</si>
  <si>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</si>
  <si>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</si>
  <si>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</si>
  <si>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</si>
  <si>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</si>
  <si>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</si>
  <si>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</si>
  <si>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</si>
  <si>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</si>
  <si>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</si>
  <si>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</si>
  <si>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</si>
  <si>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</si>
  <si>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</si>
  <si>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</si>
  <si>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</si>
  <si>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</si>
  <si>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</si>
  <si>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</si>
  <si>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</si>
  <si>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</si>
  <si>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</si>
  <si>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</si>
  <si>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</si>
  <si>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</si>
  <si>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</si>
  <si>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</si>
  <si>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</si>
  <si>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</si>
  <si>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</si>
  <si>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</si>
  <si>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</si>
  <si>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</si>
  <si>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</si>
  <si>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</si>
  <si>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</si>
  <si>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</si>
  <si>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</si>
  <si>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</si>
  <si>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</si>
  <si>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</si>
  <si>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</si>
  <si>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</si>
  <si>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</si>
  <si>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</si>
  <si>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</si>
  <si>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</si>
  <si>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</si>
  <si>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</si>
  <si>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</si>
  <si>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</si>
  <si>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</si>
  <si>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</si>
  <si>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</si>
  <si>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</si>
  <si>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</si>
  <si>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</si>
  <si>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</si>
  <si>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</si>
  <si>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</si>
  <si>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</si>
  <si>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</si>
  <si>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</si>
  <si>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</si>
  <si>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</si>
  <si>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</si>
  <si>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</si>
  <si>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</si>
  <si>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</si>
  <si>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</si>
  <si>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</si>
  <si>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</si>
  <si>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</si>
  <si>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</si>
  <si>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</si>
  <si>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</si>
  <si>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</si>
  <si>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</si>
  <si>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</si>
  <si>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</si>
  <si>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</si>
  <si>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</si>
  <si>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</si>
  <si>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</si>
  <si>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</si>
  <si>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</si>
  <si>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</si>
  <si>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</si>
  <si>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</si>
  <si>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</si>
  <si>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</si>
  <si>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</si>
  <si>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</si>
  <si>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</si>
  <si>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</si>
  <si>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</si>
  <si>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</si>
  <si>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</si>
  <si>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</si>
  <si>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</si>
  <si>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</si>
  <si>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</si>
  <si>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</si>
  <si>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</si>
  <si>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</si>
  <si>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</si>
  <si>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</si>
  <si>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</si>
  <si>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</si>
  <si>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</si>
  <si>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</si>
  <si>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</si>
  <si>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</si>
  <si>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</si>
  <si>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</si>
  <si>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</si>
  <si>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</si>
  <si>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</si>
  <si>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</si>
  <si>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</si>
  <si>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</si>
  <si>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</si>
  <si>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</si>
  <si>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</si>
  <si>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</si>
  <si>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</si>
  <si>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</si>
  <si>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</si>
  <si>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</si>
  <si>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</si>
  <si>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</si>
  <si>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</si>
  <si>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</si>
  <si>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</si>
  <si>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</si>
  <si>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</si>
  <si>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</si>
  <si>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</si>
  <si>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</si>
  <si>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</si>
  <si>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</si>
  <si>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</si>
  <si>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</si>
  <si>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</si>
  <si>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</si>
  <si>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</si>
  <si>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</si>
  <si>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</si>
  <si>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</si>
  <si>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</si>
  <si>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</si>
  <si>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</si>
  <si>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</si>
  <si>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</si>
  <si>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</si>
  <si>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</si>
  <si>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</si>
  <si>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</si>
  <si>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</si>
  <si>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</si>
  <si>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</si>
  <si>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</si>
  <si>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</si>
  <si>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</si>
  <si>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</si>
  <si>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</si>
  <si>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</si>
  <si>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</si>
  <si>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</si>
  <si>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</si>
  <si>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</si>
  <si>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</si>
  <si>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</si>
  <si>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</si>
  <si>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</si>
  <si>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</si>
  <si>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</si>
  <si>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</si>
  <si>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</si>
  <si>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</si>
  <si>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</si>
  <si>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</si>
  <si>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</si>
  <si>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</si>
  <si>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</si>
  <si>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</si>
  <si>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</si>
  <si>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</si>
  <si>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</si>
  <si>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</si>
  <si>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</si>
  <si>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</si>
  <si>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</si>
  <si>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</si>
  <si>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</si>
  <si>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</si>
  <si>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</si>
  <si>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</si>
  <si>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</si>
  <si>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</si>
  <si>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</si>
  <si>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</si>
  <si>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</si>
  <si>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</si>
  <si>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</si>
  <si>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</si>
  <si>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</si>
  <si>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</si>
  <si>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</si>
  <si>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</si>
  <si>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</si>
  <si>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</si>
  <si>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</si>
  <si>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</si>
  <si>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</si>
  <si>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</si>
  <si>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</si>
  <si>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</si>
  <si>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</si>
  <si>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</si>
  <si>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</si>
  <si>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</si>
  <si>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</si>
  <si>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</si>
  <si>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</si>
  <si>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</si>
  <si>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</si>
  <si>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</si>
  <si>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</si>
  <si>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</si>
  <si>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</si>
  <si>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</si>
  <si>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</si>
  <si>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</si>
  <si>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</si>
  <si>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</si>
  <si>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</si>
  <si>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</si>
  <si>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</si>
  <si>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</si>
  <si>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</si>
  <si>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</si>
  <si>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</si>
  <si>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</si>
  <si>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</si>
  <si>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</si>
  <si>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</si>
  <si>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</si>
  <si>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</si>
  <si>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</si>
  <si>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</si>
  <si>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</si>
  <si>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</si>
  <si>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</si>
  <si>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</si>
  <si>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</si>
  <si>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</si>
  <si>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</si>
  <si>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</si>
  <si>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</si>
  <si>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</si>
  <si>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</si>
  <si>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</si>
  <si>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</si>
  <si>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</si>
  <si>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</si>
  <si>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</si>
  <si>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</si>
  <si>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</si>
  <si>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</si>
  <si>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</si>
  <si>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</si>
  <si>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</si>
  <si>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</si>
  <si>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</si>
  <si>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</si>
  <si>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</si>
  <si>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</si>
  <si>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</si>
  <si>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</si>
  <si>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</si>
  <si>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</si>
  <si>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</si>
  <si>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</si>
  <si>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</si>
  <si>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</si>
  <si>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</si>
  <si>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</si>
  <si>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</si>
  <si>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</si>
  <si>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</si>
  <si>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</si>
  <si>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</si>
  <si>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</si>
  <si>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</si>
  <si>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</si>
  <si>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</si>
  <si>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</si>
  <si>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</si>
  <si>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</si>
  <si>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</si>
  <si>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</si>
  <si>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</si>
  <si>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</si>
  <si>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</si>
  <si>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</si>
  <si>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</si>
  <si>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</si>
  <si>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</si>
  <si>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</si>
  <si>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</si>
  <si>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</si>
  <si>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</si>
  <si>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</si>
  <si>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</si>
  <si>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</si>
  <si>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</si>
  <si>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</si>
  <si>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</si>
  <si>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</si>
  <si>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</si>
  <si>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</si>
  <si>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</si>
  <si>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</si>
  <si>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</si>
  <si>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</si>
  <si>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</si>
  <si>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</si>
  <si>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</si>
  <si>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</si>
  <si>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</si>
  <si>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</si>
  <si>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</si>
  <si>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</si>
  <si>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</si>
  <si>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</si>
  <si>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</si>
  <si>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</si>
  <si>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</si>
  <si>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</si>
  <si>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</si>
  <si>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</si>
  <si>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</si>
  <si>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</si>
  <si>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</si>
  <si>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</si>
  <si>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</si>
  <si>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</si>
  <si>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</si>
  <si>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</si>
  <si>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</si>
  <si>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</si>
  <si>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</si>
  <si>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</si>
  <si>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</si>
  <si>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</si>
  <si>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</si>
  <si>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</si>
  <si>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</si>
  <si>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</si>
  <si>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</si>
  <si>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</si>
  <si>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</si>
  <si>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</si>
  <si>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</si>
  <si>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</si>
  <si>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</si>
  <si>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</si>
  <si>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</si>
  <si>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</si>
  <si>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</si>
  <si>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</si>
  <si>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</si>
  <si>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</si>
  <si>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</si>
  <si>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</si>
  <si>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</si>
  <si>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</si>
  <si>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</si>
  <si>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</si>
  <si>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</si>
  <si>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</si>
  <si>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</si>
  <si>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</si>
  <si>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</si>
  <si>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</si>
  <si>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</si>
  <si>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</si>
  <si>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</si>
  <si>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</si>
  <si>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</si>
  <si>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</si>
  <si>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</si>
  <si>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</si>
  <si>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</si>
  <si>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</si>
  <si>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</si>
  <si>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</si>
  <si>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</si>
  <si>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</si>
  <si>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</si>
  <si>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</si>
  <si>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</si>
  <si>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</si>
  <si>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</si>
  <si>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</si>
  <si>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</si>
  <si>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</si>
  <si>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</si>
  <si>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</si>
  <si>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</si>
  <si>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</si>
  <si>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</si>
  <si>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</si>
  <si>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</si>
  <si>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</si>
  <si>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</si>
  <si>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</si>
  <si>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</si>
  <si>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</si>
  <si>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</si>
  <si>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</si>
  <si>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</si>
  <si>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</si>
  <si>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</si>
  <si>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</si>
  <si>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</si>
  <si>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</si>
  <si>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</si>
  <si>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</si>
  <si>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</si>
  <si>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</si>
  <si>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</si>
  <si>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</si>
  <si>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</si>
  <si>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</si>
  <si>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</si>
  <si>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</si>
  <si>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</si>
  <si>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</si>
  <si>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</si>
  <si>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</si>
  <si>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</si>
  <si>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</si>
  <si>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</si>
  <si>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</si>
  <si>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</si>
  <si>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</si>
  <si>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</si>
  <si>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</si>
  <si>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</si>
  <si>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</si>
  <si>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</si>
  <si>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</si>
  <si>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</si>
  <si>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</si>
  <si>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</si>
  <si>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</si>
  <si>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</si>
  <si>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</si>
  <si>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</si>
  <si>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</si>
  <si>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</si>
  <si>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</si>
  <si>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</si>
  <si>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</si>
  <si>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</si>
  <si>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</si>
  <si>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</si>
  <si>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</si>
  <si>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</si>
  <si>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</si>
  <si>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</si>
  <si>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</si>
  <si>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</si>
  <si>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</si>
  <si>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</si>
  <si>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</si>
  <si>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</si>
  <si>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</si>
  <si>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</si>
  <si>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</si>
  <si>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</si>
  <si>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</si>
  <si>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</si>
  <si>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</si>
  <si>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</si>
  <si>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</si>
  <si>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</si>
  <si>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</si>
  <si>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</si>
  <si>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</si>
  <si>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</si>
  <si>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</si>
  <si>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</si>
  <si>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</si>
  <si>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</si>
  <si>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</si>
  <si>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</si>
  <si>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</si>
  <si>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</si>
  <si>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</si>
  <si>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</si>
  <si>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</si>
  <si>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</si>
  <si>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</si>
  <si>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</si>
  <si>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</si>
  <si>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</si>
  <si>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</si>
  <si>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</si>
  <si>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</si>
  <si>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</si>
  <si>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</si>
  <si>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</si>
  <si>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</si>
  <si>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</si>
  <si>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</si>
  <si>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</si>
  <si>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</si>
  <si>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</si>
  <si>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</si>
  <si>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</si>
  <si>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</si>
  <si>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</si>
  <si>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</si>
  <si>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</si>
  <si>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</si>
  <si>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</si>
  <si>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</si>
  <si>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</si>
  <si>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</si>
  <si>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</si>
  <si>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</si>
  <si>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</si>
  <si>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</si>
  <si>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</si>
  <si>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</si>
  <si>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</si>
  <si>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</si>
  <si>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</si>
  <si>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</si>
  <si>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</si>
  <si>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</si>
  <si>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</si>
  <si>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</si>
  <si>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</si>
  <si>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</si>
  <si>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</si>
  <si>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</si>
  <si>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</si>
  <si>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</si>
  <si>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</si>
  <si>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</si>
  <si>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</si>
  <si>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</si>
  <si>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</si>
  <si>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</si>
  <si>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</si>
  <si>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</si>
  <si>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</si>
  <si>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</si>
  <si>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</si>
  <si>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</si>
  <si>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</si>
  <si>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</si>
  <si>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</si>
  <si>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</si>
  <si>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</si>
  <si>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</si>
  <si>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</si>
  <si>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</si>
  <si>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</si>
  <si>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</si>
  <si>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</si>
  <si>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</si>
  <si>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</si>
  <si>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</si>
  <si>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</si>
  <si>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</si>
  <si>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</si>
  <si>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</si>
  <si>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</si>
  <si>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</si>
  <si>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</si>
  <si>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</si>
  <si>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</si>
  <si>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</si>
  <si>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</si>
  <si>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</si>
  <si>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</si>
  <si>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</si>
  <si>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</si>
  <si>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</si>
  <si>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</si>
  <si>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</si>
  <si>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</si>
  <si>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</si>
  <si>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</si>
  <si>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</si>
  <si>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</si>
  <si>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</si>
  <si>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</si>
  <si>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</si>
  <si>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</si>
  <si>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</si>
  <si>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</si>
  <si>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</si>
  <si>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</si>
  <si>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</si>
  <si>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</si>
  <si>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</si>
  <si>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</si>
  <si>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</si>
  <si>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</si>
  <si>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</si>
  <si>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</si>
  <si>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</si>
  <si>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</si>
  <si>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</si>
  <si>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</si>
  <si>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</si>
  <si>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</si>
  <si>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</si>
  <si>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</si>
  <si>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</si>
  <si>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</si>
  <si>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</si>
  <si>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</si>
  <si>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</si>
  <si>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</si>
  <si>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</si>
  <si>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</si>
  <si>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</si>
  <si>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</si>
  <si>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</si>
  <si>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</si>
  <si>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</si>
  <si>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</si>
  <si>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</si>
  <si>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</si>
  <si>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</si>
  <si>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</si>
  <si>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</si>
  <si>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</si>
  <si>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</si>
  <si>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</si>
  <si>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</si>
  <si>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</si>
  <si>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</si>
  <si>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</si>
  <si>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</si>
  <si>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</si>
  <si>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</si>
  <si>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</si>
  <si>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</si>
  <si>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</si>
  <si>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</si>
  <si>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</si>
  <si>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</si>
  <si>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</si>
  <si>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</si>
  <si>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</si>
  <si>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</si>
  <si>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</si>
  <si>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</si>
  <si>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</si>
  <si>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</si>
  <si>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</si>
  <si>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</si>
  <si>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</si>
  <si>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</si>
  <si>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</si>
  <si>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</si>
  <si>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</si>
  <si>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</si>
  <si>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</si>
  <si>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</si>
  <si>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</si>
  <si>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</si>
  <si>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</si>
  <si>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</si>
  <si>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</si>
  <si>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</si>
  <si>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</si>
  <si>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</si>
  <si>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</si>
  <si>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</si>
  <si>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</si>
  <si>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</si>
  <si>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</si>
  <si>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</si>
  <si>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</si>
  <si>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</si>
  <si>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</si>
  <si>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</si>
  <si>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</si>
  <si>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</si>
  <si>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</si>
  <si>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</si>
  <si>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</si>
  <si>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</si>
  <si>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</si>
  <si>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</si>
  <si>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</si>
  <si>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</si>
  <si>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</si>
  <si>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</si>
  <si>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</si>
  <si>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</si>
  <si>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</si>
  <si>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</si>
  <si>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</si>
  <si>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</si>
  <si>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</si>
  <si>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</si>
  <si>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</si>
  <si>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</si>
  <si>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</si>
  <si>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</si>
  <si>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</si>
  <si>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</si>
  <si>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</si>
  <si>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</si>
  <si>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</si>
  <si>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</si>
  <si>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</si>
  <si>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</si>
  <si>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</si>
  <si>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</si>
  <si>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</si>
  <si>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</si>
  <si>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</si>
  <si>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</si>
  <si>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</si>
  <si>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</si>
  <si>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</si>
  <si>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</si>
  <si>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</si>
  <si>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</si>
  <si>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</si>
  <si>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</si>
  <si>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</si>
  <si>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</si>
  <si>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</si>
  <si>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</si>
  <si>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</si>
  <si>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</si>
  <si>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</si>
  <si>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</si>
  <si>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</si>
  <si>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</si>
  <si>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</si>
  <si>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</si>
  <si>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</si>
  <si>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</si>
  <si>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</si>
  <si>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</si>
  <si>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</si>
  <si>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</si>
  <si>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</si>
  <si>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</si>
  <si>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</si>
  <si>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</si>
  <si>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</si>
  <si>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</si>
  <si>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</si>
  <si>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</si>
  <si>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</si>
  <si>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</si>
  <si>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</si>
  <si>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</si>
  <si>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</si>
  <si>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</si>
  <si>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</si>
  <si>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</si>
  <si>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</si>
  <si>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</si>
  <si>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</si>
  <si>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</si>
  <si>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</si>
  <si>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</si>
  <si>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</si>
  <si>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</si>
  <si>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</si>
  <si>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</si>
  <si>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</si>
  <si>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</si>
  <si>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</si>
  <si>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</si>
  <si>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</si>
  <si>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</si>
  <si>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</si>
  <si>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</si>
  <si>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</si>
  <si>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</si>
  <si>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</si>
  <si>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</si>
  <si>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</si>
  <si>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</si>
  <si>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</si>
  <si>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</si>
  <si>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</si>
  <si>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</si>
  <si>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</si>
  <si>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</si>
  <si>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</si>
  <si>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</si>
  <si>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</si>
  <si>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</si>
  <si>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</si>
  <si>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</si>
  <si>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</si>
  <si>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</si>
  <si>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</si>
  <si>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</si>
  <si>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</si>
  <si>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</si>
  <si>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</si>
  <si>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</si>
  <si>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</si>
  <si>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</si>
  <si>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</si>
  <si>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</si>
  <si>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</si>
  <si>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</si>
  <si>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</si>
  <si>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</si>
  <si>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</si>
  <si>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</si>
  <si>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</si>
  <si>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</si>
  <si>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</si>
  <si>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</si>
  <si>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</si>
  <si>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</si>
  <si>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</si>
  <si>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</si>
  <si>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</si>
  <si>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</si>
  <si>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</si>
  <si>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</si>
  <si>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</si>
  <si>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Crédit Mutuel - CIC Home Loan SFH</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</si>
  <si>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</si>
  <si>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</si>
  <si>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</si>
  <si>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</si>
  <si>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</si>
  <si>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</si>
  <si>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</si>
  <si>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</si>
  <si>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</si>
  <si>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</si>
  <si>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</si>
  <si>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</si>
  <si>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</si>
  <si>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</si>
  <si>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</si>
  <si>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</si>
  <si>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</si>
  <si>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</si>
  <si>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</si>
  <si>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</si>
  <si>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</si>
  <si>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</si>
  <si>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</si>
  <si>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</si>
  <si>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</si>
  <si>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</si>
  <si>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</si>
  <si>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</si>
  <si>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</si>
  <si>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</si>
  <si>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</si>
  <si>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</si>
  <si>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</si>
  <si>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</si>
  <si>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</si>
  <si>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</si>
  <si>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</si>
  <si>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</si>
  <si>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</si>
  <si>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</si>
  <si>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</si>
  <si>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</si>
  <si>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</si>
  <si>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</si>
  <si>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</si>
  <si>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</si>
  <si>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</si>
  <si>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</si>
  <si>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</si>
  <si>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</si>
  <si>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</si>
  <si>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</si>
  <si>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</si>
  <si>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</si>
  <si>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</si>
  <si>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Négative</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</si>
  <si>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</si>
  <si>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</si>
  <si>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</si>
  <si>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</si>
  <si>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</si>
  <si>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</si>
  <si>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</si>
  <si>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</si>
  <si>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</si>
  <si>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</si>
  <si>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</si>
  <si>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</si>
  <si>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</si>
  <si>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</si>
  <si>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</si>
  <si>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</si>
  <si>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</si>
  <si>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</si>
  <si>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</si>
  <si>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</si>
  <si>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</si>
  <si>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</si>
  <si>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</si>
  <si>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</si>
  <si>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</si>
  <si>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</si>
  <si>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</si>
  <si>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</si>
  <si>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</si>
  <si>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</si>
  <si>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</si>
  <si>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</si>
  <si>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</si>
  <si>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</si>
  <si>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</si>
  <si>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</si>
  <si>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</si>
  <si>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</si>
  <si>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</si>
  <si>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</si>
  <si>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</si>
  <si>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</si>
  <si>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</si>
  <si>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</si>
  <si>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</si>
  <si>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</si>
  <si>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</si>
  <si>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</si>
  <si>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</si>
  <si>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</si>
  <si>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</si>
  <si>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</si>
  <si>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</si>
  <si>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</si>
  <si>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</si>
  <si>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</si>
  <si>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</si>
  <si>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</si>
  <si>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</si>
  <si>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</si>
  <si>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</si>
  <si>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</si>
  <si>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</si>
  <si>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</si>
  <si>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</si>
  <si>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</si>
  <si>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</si>
  <si>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</si>
  <si>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</si>
  <si>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</si>
  <si>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</si>
  <si>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</si>
  <si>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</si>
  <si>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</si>
  <si>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</si>
  <si>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</si>
  <si>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</si>
  <si>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</si>
  <si>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</si>
  <si>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</si>
  <si>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</si>
  <si>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</si>
  <si>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</si>
  <si>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</si>
  <si>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</si>
  <si>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</si>
  <si>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</si>
  <si>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</si>
  <si>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</si>
  <si>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</si>
  <si>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</si>
  <si>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</si>
  <si>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</si>
  <si>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Following the downgrade by Fitch Rating of the Long Term rating of BFCM, as at dec 14th, 2011 and in accordance with the documentation, swaps have been put in place in order to cover the interest rate or currency risk on the assets and liabilities.
However, transactions covering interest rate risk were terminated in July 2015. Since then, such risk is covered by other mechanisms provided in the documentation (includind the over-collateralization).</t>
  </si>
  <si>
    <t>Transactions covering the currency risk are still in force. BFCM is the current swap counterpart, benefiting from a sufficient rating with regard to the eligible criterias imposed by the documentation of the Programme.
In case of BFCM’s downgrade below following thresholds : A (short term) by S&amp;P, P1 (short term) or A2 (long term) by Moody’s and F1 (short term) / A (Long term) by Fitch, BFCM must be replaced by eligible counterparts.</t>
  </si>
  <si>
    <t>Mirror swaps have been simultaneously put in place between SFH and BFCM in order to neutralize the interest rate position generate by the the mirror loans.</t>
  </si>
  <si>
    <t>The occurrence of Borrower Event of Default will accelerate the early termination of the Borrower advances and mirror swaps. Transaction covering the currency risks relating to Covered Bonds issuance and nogiciated with eligible counterparts will be maintained. The sole interest rate risk will be a risk on fixing.</t>
  </si>
  <si>
    <t>At 30 September 2015, the sensitivity of net present value of the portfolio was 36 millions euros with an increase of the interest rates to 200 bps.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</si>
  <si>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</si>
  <si>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</si>
  <si>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</si>
  <si>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</si>
  <si>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</si>
  <si>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</si>
  <si>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</si>
  <si>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</si>
  <si>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</si>
  <si>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</si>
  <si>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</si>
  <si>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</si>
  <si>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</si>
  <si>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</si>
  <si>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</si>
  <si>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</si>
  <si>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</si>
  <si>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</si>
  <si>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</si>
  <si>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</si>
  <si>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</si>
  <si>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</si>
  <si>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</si>
  <si>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</si>
  <si>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</si>
  <si>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</si>
  <si>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</si>
  <si>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</si>
  <si>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</si>
  <si>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</si>
  <si>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</si>
  <si>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</si>
  <si>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</si>
  <si>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</si>
  <si>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</si>
  <si>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</si>
  <si>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</si>
  <si>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</si>
  <si>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</si>
  <si>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</si>
  <si>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</si>
  <si>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</si>
  <si>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</si>
  <si>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</si>
  <si>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</si>
  <si>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</si>
  <si>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</si>
  <si>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</si>
  <si>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</si>
  <si>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</si>
  <si>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</si>
  <si>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</si>
  <si>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</si>
  <si>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</si>
  <si>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</si>
  <si>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</si>
  <si>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</si>
  <si>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</si>
  <si>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</si>
  <si>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</si>
  <si>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</si>
  <si>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</si>
  <si>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</si>
  <si>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</si>
  <si>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</si>
  <si>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</si>
  <si>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</si>
  <si>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</si>
  <si>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</si>
  <si>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</si>
  <si>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</si>
  <si>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</si>
  <si>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</si>
  <si>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</si>
  <si>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</si>
  <si>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</si>
  <si>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</si>
  <si>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</si>
  <si>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</si>
  <si>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</si>
  <si>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</si>
  <si>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</si>
  <si>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</si>
  <si>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</si>
  <si>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</si>
  <si>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</si>
  <si>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</si>
  <si>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</si>
  <si>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</si>
  <si>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</si>
  <si>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</si>
  <si>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</si>
  <si>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</si>
  <si>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</si>
  <si>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</si>
  <si>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</si>
  <si>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</si>
  <si>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</si>
  <si>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</si>
  <si>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</si>
  <si>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</si>
  <si>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</si>
  <si>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</si>
  <si>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</si>
  <si>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</si>
  <si>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</si>
  <si>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</si>
  <si>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</si>
  <si>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</si>
  <si>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</si>
  <si>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</si>
  <si>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</si>
  <si>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</si>
  <si>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</si>
  <si>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</si>
  <si>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</si>
  <si>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</si>
  <si>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</si>
  <si>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</si>
  <si>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</si>
  <si>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</si>
  <si>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</si>
  <si>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</si>
  <si>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</si>
  <si>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</si>
  <si>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</si>
  <si>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</si>
  <si>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</si>
  <si>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</si>
  <si>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</si>
  <si>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</si>
  <si>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</si>
  <si>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</si>
  <si>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</si>
  <si>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</si>
  <si>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</si>
  <si>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</si>
  <si>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</si>
  <si>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</si>
  <si>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</si>
  <si>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</si>
  <si>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</si>
  <si>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</si>
  <si>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</si>
  <si>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</si>
  <si>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</si>
  <si>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</si>
  <si>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</si>
  <si>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</si>
  <si>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</si>
  <si>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</si>
  <si>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</si>
  <si>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</si>
  <si>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</si>
  <si>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</si>
  <si>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</si>
  <si>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</si>
  <si>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</si>
  <si>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</si>
  <si>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</si>
  <si>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</si>
  <si>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</si>
  <si>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</si>
  <si>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</si>
  <si>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</si>
  <si>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</si>
  <si>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</si>
  <si>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</si>
  <si>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</si>
  <si>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</si>
  <si>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</si>
  <si>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</si>
  <si>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</si>
  <si>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</si>
  <si>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</si>
  <si>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</si>
  <si>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</si>
  <si>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</si>
  <si>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</si>
  <si>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</si>
  <si>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</si>
  <si>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</si>
  <si>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</si>
  <si>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</si>
  <si>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</si>
  <si>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</si>
  <si>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</si>
  <si>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</si>
  <si>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</si>
  <si>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</si>
  <si>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</si>
  <si>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</si>
  <si>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</si>
  <si>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</si>
  <si>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</si>
  <si>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</si>
  <si>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</si>
  <si>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</si>
  <si>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</si>
  <si>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</si>
  <si>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</si>
  <si>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</si>
  <si>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</si>
  <si>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</si>
  <si>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</si>
  <si>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</si>
  <si>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</si>
  <si>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</si>
  <si>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</si>
  <si>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</si>
  <si>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</si>
  <si>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</si>
  <si>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</si>
  <si>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</si>
  <si>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</si>
  <si>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</si>
  <si>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</si>
  <si>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</si>
  <si>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</si>
  <si>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</si>
  <si>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</si>
  <si>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</si>
  <si>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</si>
  <si>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</si>
  <si>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</si>
  <si>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</si>
  <si>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</si>
  <si>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</si>
  <si>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</si>
  <si>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</si>
  <si>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</si>
  <si>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</si>
  <si>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</si>
  <si>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</si>
  <si>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</si>
  <si>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</si>
  <si>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</si>
  <si>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</si>
  <si>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</si>
  <si>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</si>
  <si>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</si>
  <si>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</si>
  <si>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</si>
  <si>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</si>
  <si>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</si>
  <si>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</si>
  <si>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D1 : NTT - Overview</t>
  </si>
  <si>
    <t>Worksheet D2 : NTT - Residential</t>
  </si>
  <si>
    <t>Worksheet D3 :  NTT - Covered bonds</t>
  </si>
  <si>
    <t>Worksheet D4 : NTT - Explanations</t>
  </si>
  <si>
    <t>Fixed or Floating</t>
  </si>
  <si>
    <t xml:space="preserve">Both profiles exist. The maturity date for the soft bullet is the first contractual maturity. </t>
  </si>
  <si>
    <t>The LTV is updated on a monthly basis.</t>
  </si>
  <si>
    <t>http://www.creditmutuelcic-sfh.com</t>
  </si>
  <si>
    <t xml:space="preserve">Contractual maturities are calculated without prepayment assumption while the expected maturities are calculated with a prepayment assumption.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</si>
  <si>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</si>
  <si>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</si>
  <si>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</si>
  <si>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</si>
  <si>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</si>
  <si>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Definition</t>
  </si>
  <si>
    <t>Reporting Date: 14/04/16</t>
  </si>
  <si>
    <t>Cut-off Date: 31/03/16</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</si>
  <si>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</si>
  <si>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This ratio is calculed under a quaterly basis and is certified by the Specific Controller. For the HTT, this ratio is expressed as Legal ratio less 1.</t>
  </si>
  <si>
    <t xml:space="preserve">The minimum legal level of over-collateralisation in French Law is 105% which is equivalent to 5% with the HTT definition of the OC. </t>
  </si>
  <si>
    <t>CPR rate used : 7,96%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</si>
</sst>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_-* #,##0\ _€_-;\-* #,##0\ _€_-;_-* &quot;-&quot;??\ _€_-;_-@_-"/>
    <numFmt numFmtId="167" formatCode="0.0%"/>
    <numFmt numFmtId="168" formatCode="_-* #,##0.0\ _€_-;\-* #,##0.0\ _€_-;_-* &quot;-&quot;??\ _€_-;_-@_-"/>
    <numFmt numFmtId="169" formatCode="#,##0_ ;\-#,##0\ "/>
  </numFmts>
  <fonts count="5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name val="Arial"/>
      <family val="2"/>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u/>
      <sz val="11"/>
      <color theme="0"/>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29">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9" fillId="0" borderId="0"/>
    <xf numFmtId="0" fontId="4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6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3" fillId="0" borderId="0" xfId="116" applyFill="1" applyBorder="1" applyAlignment="1" applyProtection="1">
      <alignment horizontal="center" vertical="center" wrapText="1"/>
    </xf>
    <xf numFmtId="10" fontId="8" fillId="0" borderId="0" xfId="1"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10" fontId="8" fillId="8" borderId="0" xfId="1" applyNumberFormat="1" applyFont="1" applyFill="1" applyBorder="1" applyAlignment="1">
      <alignment horizontal="center" vertical="center" wrapText="1"/>
    </xf>
    <xf numFmtId="0" fontId="40" fillId="9" borderId="0" xfId="117" applyFont="1" applyFill="1" applyAlignment="1">
      <alignment horizontal="right"/>
    </xf>
    <xf numFmtId="0" fontId="41" fillId="9" borderId="0" xfId="117" applyFont="1" applyFill="1"/>
    <xf numFmtId="0" fontId="40" fillId="9" borderId="0" xfId="117" applyFont="1" applyFill="1"/>
    <xf numFmtId="0" fontId="39" fillId="9" borderId="0" xfId="117" applyFill="1"/>
    <xf numFmtId="0" fontId="39" fillId="0" borderId="0" xfId="117" applyFill="1"/>
    <xf numFmtId="0" fontId="39" fillId="0" borderId="0" xfId="117" applyAlignment="1">
      <alignment horizontal="center"/>
    </xf>
    <xf numFmtId="0" fontId="39" fillId="0" borderId="0" xfId="117"/>
    <xf numFmtId="0" fontId="42" fillId="0" borderId="0" xfId="117" applyFont="1" applyAlignment="1">
      <alignment horizontal="right"/>
    </xf>
    <xf numFmtId="0" fontId="43" fillId="0" borderId="19" xfId="117" applyFont="1" applyBorder="1"/>
    <xf numFmtId="0" fontId="39" fillId="0" borderId="20" xfId="117" applyBorder="1"/>
    <xf numFmtId="0" fontId="39" fillId="0" borderId="21" xfId="117" applyBorder="1"/>
    <xf numFmtId="14" fontId="43" fillId="0" borderId="22" xfId="117" applyNumberFormat="1" applyFont="1" applyFill="1" applyBorder="1" applyAlignment="1">
      <alignment horizontal="right"/>
    </xf>
    <xf numFmtId="0" fontId="2" fillId="0" borderId="0" xfId="117" applyFont="1" applyFill="1"/>
    <xf numFmtId="0" fontId="22" fillId="0" borderId="0" xfId="117" applyFont="1"/>
    <xf numFmtId="0" fontId="44" fillId="9" borderId="0" xfId="117" applyFont="1" applyFill="1" applyAlignment="1">
      <alignment horizontal="center"/>
    </xf>
    <xf numFmtId="0" fontId="44" fillId="9" borderId="0" xfId="117" applyFont="1" applyFill="1"/>
    <xf numFmtId="0" fontId="44" fillId="0" borderId="0" xfId="117" applyFont="1" applyFill="1"/>
    <xf numFmtId="0" fontId="2" fillId="10" borderId="1" xfId="117" applyFont="1" applyFill="1" applyBorder="1"/>
    <xf numFmtId="0" fontId="2" fillId="10" borderId="2" xfId="117" applyFont="1" applyFill="1" applyBorder="1"/>
    <xf numFmtId="0" fontId="43" fillId="0" borderId="23" xfId="117" applyFont="1" applyBorder="1"/>
    <xf numFmtId="0" fontId="39" fillId="0" borderId="24" xfId="117" applyBorder="1"/>
    <xf numFmtId="0" fontId="39" fillId="0" borderId="25" xfId="117" applyBorder="1"/>
    <xf numFmtId="0" fontId="2" fillId="10" borderId="26" xfId="117" applyFont="1" applyFill="1" applyBorder="1"/>
    <xf numFmtId="0" fontId="2" fillId="10" borderId="15" xfId="117" applyFont="1" applyFill="1" applyBorder="1"/>
    <xf numFmtId="0" fontId="43" fillId="0" borderId="13" xfId="117" applyFont="1" applyBorder="1"/>
    <xf numFmtId="0" fontId="39" fillId="0" borderId="15" xfId="117" applyBorder="1"/>
    <xf numFmtId="0" fontId="39" fillId="0" borderId="27" xfId="117" applyBorder="1"/>
    <xf numFmtId="0" fontId="2" fillId="10" borderId="6" xfId="117" applyFont="1" applyFill="1" applyBorder="1"/>
    <xf numFmtId="0" fontId="2" fillId="10" borderId="7" xfId="117" applyFont="1" applyFill="1" applyBorder="1"/>
    <xf numFmtId="0" fontId="45" fillId="0" borderId="28" xfId="118" applyBorder="1" applyAlignment="1" applyProtection="1"/>
    <xf numFmtId="0" fontId="39" fillId="0" borderId="7" xfId="117" applyBorder="1"/>
    <xf numFmtId="0" fontId="39" fillId="0" borderId="8" xfId="117" applyBorder="1"/>
    <xf numFmtId="0" fontId="39" fillId="0" borderId="0" xfId="117" applyFill="1" applyAlignment="1">
      <alignment horizontal="center"/>
    </xf>
    <xf numFmtId="0" fontId="46" fillId="0" borderId="2" xfId="117" applyFont="1" applyFill="1" applyBorder="1"/>
    <xf numFmtId="0" fontId="45" fillId="0" borderId="0" xfId="118" applyFill="1" applyBorder="1" applyAlignment="1" applyProtection="1"/>
    <xf numFmtId="0" fontId="39" fillId="0" borderId="0" xfId="117" applyFill="1" applyBorder="1"/>
    <xf numFmtId="0" fontId="46" fillId="0" borderId="0" xfId="117" applyFont="1" applyFill="1" applyBorder="1"/>
    <xf numFmtId="0" fontId="2" fillId="0" borderId="7" xfId="117" applyFont="1" applyFill="1" applyBorder="1"/>
    <xf numFmtId="0" fontId="2" fillId="0" borderId="8" xfId="117" applyFont="1" applyFill="1" applyBorder="1"/>
    <xf numFmtId="0" fontId="2" fillId="10" borderId="19" xfId="117" applyFont="1" applyFill="1" applyBorder="1" applyAlignment="1">
      <alignment horizontal="center"/>
    </xf>
    <xf numFmtId="0" fontId="2" fillId="10" borderId="29" xfId="117" applyFont="1" applyFill="1" applyBorder="1" applyAlignment="1">
      <alignment horizontal="center"/>
    </xf>
    <xf numFmtId="0" fontId="2" fillId="10" borderId="21" xfId="117" applyFont="1" applyFill="1" applyBorder="1" applyAlignment="1">
      <alignment horizontal="center"/>
    </xf>
    <xf numFmtId="0" fontId="2" fillId="10" borderId="4" xfId="117" applyFont="1" applyFill="1" applyBorder="1"/>
    <xf numFmtId="0" fontId="2" fillId="10" borderId="0" xfId="117" applyFont="1" applyFill="1" applyBorder="1"/>
    <xf numFmtId="0" fontId="2" fillId="10" borderId="30" xfId="117" applyFont="1" applyFill="1" applyBorder="1"/>
    <xf numFmtId="0" fontId="43" fillId="0" borderId="31" xfId="119" applyFont="1" applyBorder="1" applyAlignment="1">
      <alignment horizontal="center"/>
    </xf>
    <xf numFmtId="0" fontId="43" fillId="0" borderId="32" xfId="119" applyFont="1" applyBorder="1" applyAlignment="1">
      <alignment horizontal="center"/>
    </xf>
    <xf numFmtId="0" fontId="43" fillId="0" borderId="25" xfId="119" applyFont="1" applyBorder="1" applyAlignment="1">
      <alignment horizontal="center"/>
    </xf>
    <xf numFmtId="0" fontId="2" fillId="10" borderId="16" xfId="117" applyFont="1" applyFill="1" applyBorder="1"/>
    <xf numFmtId="0" fontId="47" fillId="0" borderId="13" xfId="119" applyFont="1" applyBorder="1" applyAlignment="1">
      <alignment horizontal="center"/>
    </xf>
    <xf numFmtId="0" fontId="43" fillId="0" borderId="16" xfId="119" applyFont="1" applyBorder="1" applyAlignment="1">
      <alignment horizontal="center"/>
    </xf>
    <xf numFmtId="0" fontId="43" fillId="0" borderId="33" xfId="119" applyFont="1" applyBorder="1" applyAlignment="1">
      <alignment horizontal="center"/>
    </xf>
    <xf numFmtId="0" fontId="2" fillId="10" borderId="34" xfId="117" applyFont="1" applyFill="1" applyBorder="1"/>
    <xf numFmtId="0" fontId="43" fillId="0" borderId="28" xfId="119" applyFont="1" applyBorder="1" applyAlignment="1">
      <alignment horizontal="center"/>
    </xf>
    <xf numFmtId="0" fontId="43" fillId="0" borderId="34" xfId="119" applyFont="1" applyBorder="1" applyAlignment="1">
      <alignment horizontal="center"/>
    </xf>
    <xf numFmtId="0" fontId="43" fillId="0" borderId="35" xfId="119" applyFont="1" applyBorder="1" applyAlignment="1">
      <alignment horizontal="center"/>
    </xf>
    <xf numFmtId="0" fontId="2" fillId="0" borderId="0" xfId="117" applyFont="1" applyFill="1" applyBorder="1"/>
    <xf numFmtId="0" fontId="43" fillId="0" borderId="0" xfId="117" applyFont="1" applyFill="1" applyBorder="1" applyAlignment="1">
      <alignment horizontal="center"/>
    </xf>
    <xf numFmtId="0" fontId="39" fillId="0" borderId="0" xfId="117" applyBorder="1"/>
    <xf numFmtId="0" fontId="39" fillId="0" borderId="5" xfId="117" applyBorder="1"/>
    <xf numFmtId="0" fontId="2" fillId="10" borderId="36" xfId="117" applyFont="1" applyFill="1" applyBorder="1" applyAlignment="1">
      <alignment horizontal="center"/>
    </xf>
    <xf numFmtId="0" fontId="2" fillId="10" borderId="32" xfId="117" applyFont="1" applyFill="1" applyBorder="1" applyAlignment="1">
      <alignment horizontal="center"/>
    </xf>
    <xf numFmtId="0" fontId="2" fillId="10" borderId="37" xfId="117" applyFont="1" applyFill="1" applyBorder="1" applyAlignment="1">
      <alignment horizontal="center"/>
    </xf>
    <xf numFmtId="0" fontId="2" fillId="10" borderId="32" xfId="117" applyFont="1" applyFill="1" applyBorder="1"/>
    <xf numFmtId="0" fontId="43" fillId="0" borderId="38" xfId="117" applyFont="1" applyBorder="1" applyAlignment="1">
      <alignment horizontal="center"/>
    </xf>
    <xf numFmtId="0" fontId="43" fillId="0" borderId="13" xfId="119" applyFont="1" applyBorder="1" applyAlignment="1">
      <alignment horizontal="center"/>
    </xf>
    <xf numFmtId="0" fontId="43" fillId="0" borderId="39" xfId="117" applyFont="1" applyBorder="1" applyAlignment="1">
      <alignment horizontal="center"/>
    </xf>
    <xf numFmtId="0" fontId="43" fillId="0" borderId="40" xfId="117" applyFont="1" applyBorder="1" applyAlignment="1">
      <alignment horizontal="center"/>
    </xf>
    <xf numFmtId="0" fontId="2" fillId="10" borderId="2" xfId="117" applyFont="1" applyFill="1" applyBorder="1" applyAlignment="1">
      <alignment horizontal="right"/>
    </xf>
    <xf numFmtId="10" fontId="47" fillId="0" borderId="37" xfId="117" applyNumberFormat="1" applyFont="1" applyFill="1" applyBorder="1"/>
    <xf numFmtId="0" fontId="48" fillId="0" borderId="0" xfId="117" applyFont="1" applyBorder="1"/>
    <xf numFmtId="0" fontId="2" fillId="10" borderId="41" xfId="117" applyFont="1" applyFill="1" applyBorder="1" applyAlignment="1">
      <alignment horizontal="right"/>
    </xf>
    <xf numFmtId="14" fontId="47" fillId="0" borderId="8" xfId="117" applyNumberFormat="1" applyFont="1" applyFill="1" applyBorder="1"/>
    <xf numFmtId="14" fontId="39" fillId="0" borderId="0" xfId="117" applyNumberFormat="1"/>
    <xf numFmtId="0" fontId="2" fillId="0" borderId="0" xfId="117" applyFont="1" applyAlignment="1">
      <alignment horizontal="center"/>
    </xf>
    <xf numFmtId="0" fontId="49" fillId="0" borderId="0" xfId="117" applyFont="1"/>
    <xf numFmtId="0" fontId="42" fillId="0" borderId="0" xfId="117" applyFont="1"/>
    <xf numFmtId="0" fontId="42" fillId="0" borderId="0" xfId="117" applyFont="1" applyFill="1"/>
    <xf numFmtId="0" fontId="2" fillId="10" borderId="43" xfId="117" applyFont="1" applyFill="1" applyBorder="1"/>
    <xf numFmtId="0" fontId="2" fillId="10" borderId="44" xfId="117" applyFont="1" applyFill="1" applyBorder="1"/>
    <xf numFmtId="0" fontId="2" fillId="0" borderId="0" xfId="117" applyFont="1" applyFill="1" applyAlignment="1">
      <alignment horizontal="center"/>
    </xf>
    <xf numFmtId="0" fontId="46" fillId="0" borderId="20" xfId="117" applyFont="1" applyFill="1" applyBorder="1"/>
    <xf numFmtId="0" fontId="2" fillId="10" borderId="42" xfId="117" applyFont="1" applyFill="1" applyBorder="1"/>
    <xf numFmtId="0" fontId="2" fillId="10" borderId="24" xfId="117" applyFont="1" applyFill="1" applyBorder="1"/>
    <xf numFmtId="0" fontId="2" fillId="0" borderId="0" xfId="117" applyFont="1"/>
    <xf numFmtId="0" fontId="2" fillId="10" borderId="1" xfId="117" applyFont="1" applyFill="1" applyBorder="1" applyAlignment="1">
      <alignment horizontal="center"/>
    </xf>
    <xf numFmtId="0" fontId="2" fillId="10" borderId="6" xfId="117" applyFont="1" applyFill="1" applyBorder="1" applyAlignment="1">
      <alignment horizontal="center"/>
    </xf>
    <xf numFmtId="0" fontId="2" fillId="10" borderId="46" xfId="117" applyFont="1" applyFill="1" applyBorder="1"/>
    <xf numFmtId="0" fontId="2" fillId="10" borderId="47" xfId="117" applyFont="1" applyFill="1" applyBorder="1"/>
    <xf numFmtId="166" fontId="0" fillId="0" borderId="48" xfId="120" applyNumberFormat="1" applyFont="1" applyFill="1" applyBorder="1"/>
    <xf numFmtId="0" fontId="2" fillId="10" borderId="13" xfId="117" applyFont="1" applyFill="1" applyBorder="1"/>
    <xf numFmtId="0" fontId="48" fillId="10" borderId="14" xfId="117" applyFont="1" applyFill="1" applyBorder="1"/>
    <xf numFmtId="166" fontId="47" fillId="0" borderId="13" xfId="120" applyNumberFormat="1" applyFont="1" applyFill="1" applyBorder="1"/>
    <xf numFmtId="0" fontId="2" fillId="10" borderId="14" xfId="117" applyFont="1" applyFill="1" applyBorder="1"/>
    <xf numFmtId="0" fontId="2" fillId="10" borderId="52" xfId="117" applyFont="1" applyFill="1" applyBorder="1"/>
    <xf numFmtId="0" fontId="2" fillId="10" borderId="53" xfId="117" applyFont="1" applyFill="1" applyBorder="1"/>
    <xf numFmtId="166" fontId="47" fillId="0" borderId="54" xfId="120" applyNumberFormat="1" applyFont="1" applyFill="1" applyBorder="1"/>
    <xf numFmtId="0" fontId="2" fillId="10" borderId="19" xfId="117" applyFont="1" applyFill="1" applyBorder="1"/>
    <xf numFmtId="0" fontId="42" fillId="10" borderId="20" xfId="117" applyFont="1" applyFill="1" applyBorder="1"/>
    <xf numFmtId="0" fontId="2" fillId="10" borderId="20" xfId="117" applyFont="1" applyFill="1" applyBorder="1"/>
    <xf numFmtId="166" fontId="50" fillId="0" borderId="57" xfId="117" applyNumberFormat="1" applyFont="1" applyFill="1" applyBorder="1"/>
    <xf numFmtId="0" fontId="2" fillId="10" borderId="60" xfId="117" applyFont="1" applyFill="1" applyBorder="1"/>
    <xf numFmtId="166" fontId="50" fillId="0" borderId="59" xfId="120" applyNumberFormat="1" applyFont="1" applyFill="1" applyBorder="1"/>
    <xf numFmtId="0" fontId="39" fillId="0" borderId="19" xfId="117" applyBorder="1"/>
    <xf numFmtId="0" fontId="2" fillId="10" borderId="42" xfId="117" applyFont="1" applyFill="1" applyBorder="1" applyAlignment="1">
      <alignment horizontal="left" wrapText="1"/>
    </xf>
    <xf numFmtId="0" fontId="2" fillId="10" borderId="38" xfId="117" applyFont="1" applyFill="1" applyBorder="1" applyAlignment="1">
      <alignment horizontal="left" wrapText="1"/>
    </xf>
    <xf numFmtId="0" fontId="2" fillId="10" borderId="36" xfId="117" applyFont="1" applyFill="1" applyBorder="1" applyAlignment="1">
      <alignment horizontal="left"/>
    </xf>
    <xf numFmtId="10" fontId="43" fillId="0" borderId="61" xfId="117" applyNumberFormat="1" applyFont="1" applyFill="1" applyBorder="1" applyAlignment="1">
      <alignment horizontal="center"/>
    </xf>
    <xf numFmtId="10" fontId="43" fillId="0" borderId="56" xfId="117" applyNumberFormat="1" applyFont="1" applyFill="1" applyBorder="1" applyAlignment="1">
      <alignment horizontal="center"/>
    </xf>
    <xf numFmtId="0" fontId="39" fillId="10" borderId="51" xfId="117" applyFont="1" applyFill="1" applyBorder="1" applyAlignment="1">
      <alignment horizontal="left"/>
    </xf>
    <xf numFmtId="10" fontId="43" fillId="0" borderId="16" xfId="117" applyNumberFormat="1" applyFont="1" applyFill="1" applyBorder="1" applyAlignment="1">
      <alignment horizontal="center"/>
    </xf>
    <xf numFmtId="10" fontId="43" fillId="0" borderId="39" xfId="117" applyNumberFormat="1" applyFont="1" applyFill="1" applyBorder="1" applyAlignment="1">
      <alignment horizontal="center"/>
    </xf>
    <xf numFmtId="0" fontId="2" fillId="10" borderId="62" xfId="117" applyFont="1" applyFill="1" applyBorder="1" applyAlignment="1">
      <alignment horizontal="left"/>
    </xf>
    <xf numFmtId="167" fontId="43" fillId="0" borderId="63" xfId="117" applyNumberFormat="1" applyFont="1" applyBorder="1" applyAlignment="1">
      <alignment horizontal="center"/>
    </xf>
    <xf numFmtId="167" fontId="43" fillId="0" borderId="35" xfId="117" applyNumberFormat="1" applyFont="1" applyBorder="1" applyAlignment="1">
      <alignment horizontal="center"/>
    </xf>
    <xf numFmtId="0" fontId="44" fillId="0" borderId="0" xfId="117" applyFont="1" applyFill="1" applyBorder="1"/>
    <xf numFmtId="0" fontId="49" fillId="0" borderId="0" xfId="117" applyFont="1" applyFill="1" applyBorder="1"/>
    <xf numFmtId="0" fontId="2" fillId="10" borderId="58" xfId="117" applyFont="1" applyFill="1" applyBorder="1" applyAlignment="1">
      <alignment horizontal="center"/>
    </xf>
    <xf numFmtId="0" fontId="2" fillId="10" borderId="59" xfId="117" applyFont="1" applyFill="1" applyBorder="1" applyAlignment="1">
      <alignment horizontal="center"/>
    </xf>
    <xf numFmtId="0" fontId="43" fillId="0" borderId="64" xfId="117" applyFont="1" applyBorder="1" applyAlignment="1">
      <alignment horizontal="center"/>
    </xf>
    <xf numFmtId="0" fontId="43" fillId="0" borderId="46" xfId="117" applyFont="1" applyBorder="1" applyAlignment="1">
      <alignment horizontal="center"/>
    </xf>
    <xf numFmtId="0" fontId="43" fillId="0" borderId="50" xfId="117" applyFont="1" applyBorder="1" applyAlignment="1">
      <alignment horizontal="center"/>
    </xf>
    <xf numFmtId="0" fontId="43" fillId="0" borderId="13" xfId="117" applyFont="1" applyBorder="1" applyAlignment="1">
      <alignment horizontal="center"/>
    </xf>
    <xf numFmtId="0" fontId="43" fillId="0" borderId="16" xfId="117" applyFont="1" applyBorder="1" applyAlignment="1">
      <alignment horizontal="center"/>
    </xf>
    <xf numFmtId="0" fontId="43" fillId="0" borderId="28" xfId="117" applyFont="1" applyBorder="1" applyAlignment="1">
      <alignment horizontal="center"/>
    </xf>
    <xf numFmtId="0" fontId="43" fillId="0" borderId="63" xfId="117" applyFont="1" applyBorder="1" applyAlignment="1">
      <alignment horizontal="center"/>
    </xf>
    <xf numFmtId="0" fontId="49" fillId="0" borderId="0" xfId="117" applyFont="1" applyFill="1"/>
    <xf numFmtId="0" fontId="51" fillId="0" borderId="0" xfId="117" applyFont="1" applyFill="1"/>
    <xf numFmtId="0" fontId="52" fillId="0" borderId="0" xfId="117" applyFont="1" applyAlignment="1">
      <alignment horizontal="center"/>
    </xf>
    <xf numFmtId="0" fontId="51" fillId="0" borderId="0" xfId="117" applyFont="1"/>
    <xf numFmtId="0" fontId="42" fillId="10" borderId="19" xfId="117" applyFont="1" applyFill="1" applyBorder="1"/>
    <xf numFmtId="166" fontId="0" fillId="0" borderId="0" xfId="120" applyNumberFormat="1" applyFont="1"/>
    <xf numFmtId="166" fontId="47" fillId="0" borderId="27" xfId="120" applyNumberFormat="1" applyFont="1" applyFill="1" applyBorder="1"/>
    <xf numFmtId="0" fontId="53" fillId="0" borderId="0" xfId="121" applyFont="1"/>
    <xf numFmtId="43" fontId="0" fillId="0" borderId="0" xfId="120" applyFont="1"/>
    <xf numFmtId="43" fontId="0" fillId="0" borderId="0" xfId="120" applyFont="1" applyFill="1"/>
    <xf numFmtId="0" fontId="2" fillId="10" borderId="65" xfId="117" applyFont="1" applyFill="1" applyBorder="1"/>
    <xf numFmtId="166" fontId="47" fillId="0" borderId="45" xfId="120" applyNumberFormat="1" applyFont="1" applyFill="1" applyBorder="1"/>
    <xf numFmtId="0" fontId="42" fillId="0" borderId="0" xfId="121" applyFont="1"/>
    <xf numFmtId="43" fontId="39" fillId="0" borderId="0" xfId="117" applyNumberFormat="1" applyFill="1"/>
    <xf numFmtId="0" fontId="2" fillId="10" borderId="60" xfId="117" applyFont="1" applyFill="1" applyBorder="1" applyAlignment="1">
      <alignment horizontal="right"/>
    </xf>
    <xf numFmtId="166" fontId="50" fillId="0" borderId="21" xfId="120" applyNumberFormat="1" applyFont="1" applyFill="1" applyBorder="1"/>
    <xf numFmtId="0" fontId="2" fillId="10" borderId="66" xfId="117" applyFont="1" applyFill="1" applyBorder="1"/>
    <xf numFmtId="0" fontId="2" fillId="10" borderId="48" xfId="117" applyFont="1" applyFill="1" applyBorder="1"/>
    <xf numFmtId="0" fontId="2" fillId="10" borderId="12" xfId="117" applyFont="1" applyFill="1" applyBorder="1"/>
    <xf numFmtId="166" fontId="47" fillId="0" borderId="33" xfId="120" applyNumberFormat="1" applyFont="1" applyFill="1" applyBorder="1"/>
    <xf numFmtId="0" fontId="2" fillId="10" borderId="67" xfId="117" applyFont="1" applyFill="1" applyBorder="1"/>
    <xf numFmtId="0" fontId="2" fillId="10" borderId="68" xfId="117" applyFont="1" applyFill="1" applyBorder="1"/>
    <xf numFmtId="166" fontId="47" fillId="0" borderId="69" xfId="120" applyNumberFormat="1" applyFont="1" applyFill="1" applyBorder="1"/>
    <xf numFmtId="0" fontId="2" fillId="10" borderId="54" xfId="122" applyFont="1" applyFill="1" applyBorder="1" applyAlignment="1">
      <alignment vertical="top"/>
    </xf>
    <xf numFmtId="0" fontId="2" fillId="10" borderId="64" xfId="122" applyFont="1" applyFill="1" applyBorder="1" applyAlignment="1">
      <alignment vertical="top"/>
    </xf>
    <xf numFmtId="0" fontId="2" fillId="10" borderId="70" xfId="117" applyFont="1" applyFill="1" applyBorder="1"/>
    <xf numFmtId="0" fontId="2" fillId="10" borderId="64" xfId="117" applyFont="1" applyFill="1" applyBorder="1"/>
    <xf numFmtId="0" fontId="2" fillId="10" borderId="0" xfId="122" applyFont="1" applyFill="1" applyBorder="1" applyAlignment="1">
      <alignment horizontal="left"/>
    </xf>
    <xf numFmtId="0" fontId="2" fillId="10" borderId="64" xfId="122" applyFont="1" applyFill="1" applyBorder="1" applyAlignment="1">
      <alignment vertical="center"/>
    </xf>
    <xf numFmtId="0" fontId="2" fillId="10" borderId="71" xfId="122" applyFont="1" applyFill="1" applyBorder="1" applyAlignment="1">
      <alignment vertical="center"/>
    </xf>
    <xf numFmtId="0" fontId="2" fillId="10" borderId="48" xfId="122" applyFont="1" applyFill="1" applyBorder="1" applyAlignment="1">
      <alignment horizontal="left"/>
    </xf>
    <xf numFmtId="0" fontId="50" fillId="10" borderId="16" xfId="117" applyFont="1" applyFill="1" applyBorder="1" applyAlignment="1">
      <alignment horizontal="center"/>
    </xf>
    <xf numFmtId="0" fontId="44" fillId="0" borderId="0" xfId="117" applyFont="1" applyFill="1" applyAlignment="1">
      <alignment horizontal="center"/>
    </xf>
    <xf numFmtId="0" fontId="49" fillId="0" borderId="0" xfId="117" applyFont="1" applyBorder="1"/>
    <xf numFmtId="0" fontId="46" fillId="0" borderId="7" xfId="117" applyFont="1" applyFill="1" applyBorder="1"/>
    <xf numFmtId="0" fontId="46" fillId="0" borderId="8" xfId="117" applyFont="1" applyFill="1" applyBorder="1"/>
    <xf numFmtId="0" fontId="55" fillId="10" borderId="60" xfId="117" applyFont="1" applyFill="1" applyBorder="1" applyAlignment="1">
      <alignment horizontal="center"/>
    </xf>
    <xf numFmtId="0" fontId="55" fillId="10" borderId="29" xfId="117" applyFont="1" applyFill="1" applyBorder="1" applyAlignment="1">
      <alignment horizontal="center"/>
    </xf>
    <xf numFmtId="0" fontId="55" fillId="10" borderId="21" xfId="117" applyFont="1" applyFill="1" applyBorder="1" applyAlignment="1">
      <alignment horizontal="center"/>
    </xf>
    <xf numFmtId="43" fontId="47" fillId="0" borderId="30" xfId="120" applyNumberFormat="1" applyFont="1" applyFill="1" applyBorder="1"/>
    <xf numFmtId="0" fontId="47" fillId="0" borderId="5" xfId="117" applyFont="1" applyFill="1" applyBorder="1"/>
    <xf numFmtId="0" fontId="53" fillId="0" borderId="0" xfId="121" applyFont="1" applyBorder="1"/>
    <xf numFmtId="168" fontId="47" fillId="0" borderId="16" xfId="120" applyNumberFormat="1" applyFont="1" applyFill="1" applyBorder="1"/>
    <xf numFmtId="0" fontId="47" fillId="0" borderId="27" xfId="117" applyFont="1" applyFill="1" applyBorder="1"/>
    <xf numFmtId="0" fontId="48" fillId="10" borderId="15" xfId="117" applyFont="1" applyFill="1" applyBorder="1"/>
    <xf numFmtId="43" fontId="47" fillId="0" borderId="16" xfId="120" applyNumberFormat="1" applyFont="1" applyFill="1" applyBorder="1"/>
    <xf numFmtId="0" fontId="2" fillId="0" borderId="0" xfId="121" applyBorder="1"/>
    <xf numFmtId="43" fontId="47" fillId="0" borderId="34" xfId="120" applyNumberFormat="1" applyFont="1" applyFill="1" applyBorder="1"/>
    <xf numFmtId="168" fontId="50" fillId="0" borderId="29" xfId="120" applyNumberFormat="1" applyFont="1" applyFill="1" applyBorder="1"/>
    <xf numFmtId="0" fontId="47" fillId="0" borderId="21" xfId="117" applyFont="1" applyFill="1" applyBorder="1"/>
    <xf numFmtId="0" fontId="2" fillId="0" borderId="0" xfId="121" applyFill="1" applyBorder="1"/>
    <xf numFmtId="0" fontId="39" fillId="0" borderId="0" xfId="117" applyFill="1" applyBorder="1" applyAlignment="1">
      <alignment horizontal="center"/>
    </xf>
    <xf numFmtId="0" fontId="42" fillId="0" borderId="7" xfId="117" applyFont="1" applyFill="1" applyBorder="1"/>
    <xf numFmtId="43" fontId="47" fillId="0" borderId="7" xfId="120" applyNumberFormat="1" applyFont="1" applyFill="1" applyBorder="1"/>
    <xf numFmtId="0" fontId="47" fillId="0" borderId="0" xfId="117" applyFont="1" applyFill="1" applyBorder="1"/>
    <xf numFmtId="0" fontId="42" fillId="10" borderId="6" xfId="117" applyFont="1" applyFill="1" applyBorder="1" applyAlignment="1">
      <alignment horizontal="right"/>
    </xf>
    <xf numFmtId="168" fontId="50" fillId="0" borderId="34" xfId="120" applyNumberFormat="1" applyFont="1" applyFill="1" applyBorder="1"/>
    <xf numFmtId="168" fontId="50" fillId="0" borderId="8" xfId="120" applyNumberFormat="1" applyFont="1" applyFill="1" applyBorder="1"/>
    <xf numFmtId="0" fontId="47" fillId="0" borderId="4" xfId="117" applyFont="1" applyFill="1" applyBorder="1"/>
    <xf numFmtId="0" fontId="39" fillId="10" borderId="19" xfId="117" applyFont="1" applyFill="1" applyBorder="1" applyAlignment="1">
      <alignment horizontal="center"/>
    </xf>
    <xf numFmtId="0" fontId="2" fillId="10" borderId="20" xfId="117" applyFont="1" applyFill="1" applyBorder="1" applyAlignment="1">
      <alignment horizontal="center"/>
    </xf>
    <xf numFmtId="0" fontId="47" fillId="0" borderId="64" xfId="117" applyFont="1" applyBorder="1"/>
    <xf numFmtId="0" fontId="47" fillId="0" borderId="30" xfId="117" applyFont="1" applyBorder="1"/>
    <xf numFmtId="0" fontId="47" fillId="0" borderId="0" xfId="117" applyFont="1" applyBorder="1"/>
    <xf numFmtId="0" fontId="47" fillId="0" borderId="72" xfId="117" applyFont="1" applyBorder="1"/>
    <xf numFmtId="166" fontId="47" fillId="0" borderId="13" xfId="123" applyNumberFormat="1" applyFont="1" applyFill="1" applyBorder="1"/>
    <xf numFmtId="166" fontId="47" fillId="0" borderId="16" xfId="123" applyNumberFormat="1" applyFont="1" applyFill="1" applyBorder="1"/>
    <xf numFmtId="166" fontId="47" fillId="0" borderId="15" xfId="123" applyNumberFormat="1" applyFont="1" applyFill="1" applyBorder="1"/>
    <xf numFmtId="166" fontId="47" fillId="0" borderId="39" xfId="123" applyNumberFormat="1" applyFont="1" applyFill="1" applyBorder="1"/>
    <xf numFmtId="0" fontId="47" fillId="0" borderId="13" xfId="117" applyFont="1" applyFill="1" applyBorder="1"/>
    <xf numFmtId="0" fontId="47" fillId="0" borderId="16" xfId="117" applyFont="1" applyFill="1" applyBorder="1"/>
    <xf numFmtId="0" fontId="47" fillId="0" borderId="15" xfId="117" applyFont="1" applyFill="1" applyBorder="1"/>
    <xf numFmtId="0" fontId="47" fillId="0" borderId="39" xfId="117" applyFont="1" applyFill="1" applyBorder="1"/>
    <xf numFmtId="0" fontId="2" fillId="0" borderId="0" xfId="124" applyFill="1" applyBorder="1"/>
    <xf numFmtId="0" fontId="47" fillId="0" borderId="64" xfId="117" applyFont="1" applyFill="1" applyBorder="1"/>
    <xf numFmtId="0" fontId="47" fillId="0" borderId="30" xfId="117" applyFont="1" applyFill="1" applyBorder="1"/>
    <xf numFmtId="0" fontId="47" fillId="0" borderId="72" xfId="117" applyFont="1" applyFill="1" applyBorder="1"/>
    <xf numFmtId="0" fontId="42" fillId="10" borderId="60" xfId="117" applyFont="1" applyFill="1" applyBorder="1" applyAlignment="1">
      <alignment horizontal="right"/>
    </xf>
    <xf numFmtId="166" fontId="50" fillId="0" borderId="29" xfId="120" applyNumberFormat="1" applyFont="1" applyFill="1" applyBorder="1"/>
    <xf numFmtId="166" fontId="50" fillId="0" borderId="20" xfId="120" applyNumberFormat="1" applyFont="1" applyFill="1" applyBorder="1"/>
    <xf numFmtId="0" fontId="42" fillId="0" borderId="7" xfId="117" applyFont="1" applyFill="1" applyBorder="1" applyAlignment="1">
      <alignment horizontal="right"/>
    </xf>
    <xf numFmtId="0" fontId="47" fillId="0" borderId="7" xfId="117" applyFont="1" applyFill="1" applyBorder="1"/>
    <xf numFmtId="166" fontId="50" fillId="0" borderId="57" xfId="120" applyNumberFormat="1" applyFont="1" applyFill="1" applyBorder="1"/>
    <xf numFmtId="0" fontId="56" fillId="0" borderId="0" xfId="121" applyFont="1" applyBorder="1"/>
    <xf numFmtId="166" fontId="2" fillId="0" borderId="0" xfId="120" applyNumberFormat="1" applyFont="1" applyFill="1" applyBorder="1"/>
    <xf numFmtId="166" fontId="2" fillId="0" borderId="0" xfId="123" applyNumberFormat="1" applyFont="1" applyFill="1" applyBorder="1"/>
    <xf numFmtId="0" fontId="2" fillId="10" borderId="73" xfId="117" applyFont="1" applyFill="1" applyBorder="1"/>
    <xf numFmtId="0" fontId="47" fillId="0" borderId="31" xfId="117" applyFont="1" applyBorder="1"/>
    <xf numFmtId="0" fontId="47" fillId="0" borderId="32" xfId="117" applyFont="1" applyBorder="1"/>
    <xf numFmtId="0" fontId="47" fillId="0" borderId="2" xfId="117" applyFont="1" applyBorder="1"/>
    <xf numFmtId="0" fontId="47" fillId="0" borderId="37" xfId="117" applyFont="1" applyBorder="1"/>
    <xf numFmtId="0" fontId="39" fillId="10" borderId="42" xfId="117" applyFill="1" applyBorder="1"/>
    <xf numFmtId="0" fontId="39" fillId="10" borderId="47" xfId="117" applyFill="1" applyBorder="1" applyAlignment="1">
      <alignment horizontal="right"/>
    </xf>
    <xf numFmtId="166" fontId="47" fillId="0" borderId="74" xfId="120" applyNumberFormat="1" applyFont="1" applyFill="1" applyBorder="1"/>
    <xf numFmtId="166" fontId="47" fillId="0" borderId="38" xfId="120" applyNumberFormat="1" applyFont="1" applyFill="1" applyBorder="1"/>
    <xf numFmtId="0" fontId="39" fillId="10" borderId="43" xfId="117" applyFill="1" applyBorder="1"/>
    <xf numFmtId="0" fontId="39" fillId="10" borderId="65" xfId="117" applyFill="1" applyBorder="1"/>
    <xf numFmtId="0" fontId="47" fillId="0" borderId="44" xfId="117" applyFont="1" applyBorder="1"/>
    <xf numFmtId="0" fontId="47" fillId="0" borderId="63" xfId="117" applyFont="1" applyBorder="1"/>
    <xf numFmtId="0" fontId="47" fillId="0" borderId="40" xfId="117" applyFont="1" applyBorder="1"/>
    <xf numFmtId="0" fontId="51" fillId="10" borderId="19" xfId="117" applyFont="1" applyFill="1" applyBorder="1"/>
    <xf numFmtId="0" fontId="2" fillId="10" borderId="20" xfId="117" applyFont="1" applyFill="1" applyBorder="1" applyAlignment="1">
      <alignment horizontal="left"/>
    </xf>
    <xf numFmtId="0" fontId="2" fillId="10" borderId="21" xfId="117" applyFont="1" applyFill="1" applyBorder="1"/>
    <xf numFmtId="0" fontId="2" fillId="10" borderId="75" xfId="117" applyFont="1" applyFill="1" applyBorder="1"/>
    <xf numFmtId="0" fontId="43" fillId="0" borderId="0" xfId="117" applyFont="1" applyBorder="1"/>
    <xf numFmtId="0" fontId="43" fillId="0" borderId="5" xfId="117" applyFont="1" applyBorder="1"/>
    <xf numFmtId="0" fontId="2" fillId="10" borderId="3" xfId="117" applyFont="1" applyFill="1" applyBorder="1" applyAlignment="1">
      <alignment horizontal="center"/>
    </xf>
    <xf numFmtId="0" fontId="2" fillId="10" borderId="36" xfId="117" applyFont="1" applyFill="1" applyBorder="1"/>
    <xf numFmtId="166" fontId="47" fillId="0" borderId="32" xfId="120" applyNumberFormat="1" applyFont="1" applyFill="1" applyBorder="1"/>
    <xf numFmtId="168" fontId="47" fillId="0" borderId="3" xfId="120" applyNumberFormat="1" applyFont="1" applyFill="1" applyBorder="1"/>
    <xf numFmtId="0" fontId="2" fillId="10" borderId="76" xfId="117" applyFont="1" applyFill="1" applyBorder="1"/>
    <xf numFmtId="0" fontId="39" fillId="0" borderId="63" xfId="117" applyFill="1" applyBorder="1"/>
    <xf numFmtId="0" fontId="39" fillId="0" borderId="45" xfId="117" applyFill="1" applyBorder="1"/>
    <xf numFmtId="0" fontId="39" fillId="0" borderId="4" xfId="117" applyFill="1" applyBorder="1"/>
    <xf numFmtId="0" fontId="39" fillId="0" borderId="6" xfId="117" applyBorder="1"/>
    <xf numFmtId="0" fontId="43" fillId="0" borderId="8" xfId="117" applyFont="1" applyBorder="1"/>
    <xf numFmtId="0" fontId="2" fillId="10" borderId="77" xfId="117" applyFont="1" applyFill="1" applyBorder="1" applyAlignment="1">
      <alignment horizontal="center"/>
    </xf>
    <xf numFmtId="0" fontId="2" fillId="10" borderId="5" xfId="117" applyFont="1" applyFill="1" applyBorder="1" applyAlignment="1">
      <alignment horizontal="center"/>
    </xf>
    <xf numFmtId="0" fontId="47" fillId="0" borderId="38" xfId="117" applyFont="1" applyBorder="1"/>
    <xf numFmtId="0" fontId="47" fillId="0" borderId="39" xfId="117" applyFont="1" applyBorder="1"/>
    <xf numFmtId="0" fontId="2" fillId="10" borderId="63" xfId="117" applyFont="1" applyFill="1" applyBorder="1"/>
    <xf numFmtId="166" fontId="47" fillId="0" borderId="72" xfId="120" applyNumberFormat="1" applyFont="1" applyFill="1" applyBorder="1"/>
    <xf numFmtId="0" fontId="42" fillId="10" borderId="42" xfId="117" applyFont="1" applyFill="1" applyBorder="1" applyAlignment="1"/>
    <xf numFmtId="0" fontId="42" fillId="10" borderId="24" xfId="117" applyFont="1" applyFill="1" applyBorder="1" applyAlignment="1">
      <alignment horizontal="right"/>
    </xf>
    <xf numFmtId="166" fontId="50" fillId="0" borderId="38" xfId="117" applyNumberFormat="1" applyFont="1" applyFill="1" applyBorder="1"/>
    <xf numFmtId="0" fontId="42" fillId="10" borderId="6" xfId="117" applyFont="1" applyFill="1" applyBorder="1" applyAlignment="1"/>
    <xf numFmtId="0" fontId="42" fillId="10" borderId="7" xfId="117" applyFont="1" applyFill="1" applyBorder="1" applyAlignment="1">
      <alignment horizontal="right"/>
    </xf>
    <xf numFmtId="10" fontId="47" fillId="0" borderId="35" xfId="125" applyNumberFormat="1" applyFont="1" applyFill="1" applyBorder="1"/>
    <xf numFmtId="0" fontId="42" fillId="0" borderId="2" xfId="117" applyFont="1" applyFill="1" applyBorder="1" applyAlignment="1"/>
    <xf numFmtId="0" fontId="42" fillId="0" borderId="2" xfId="117" applyFont="1" applyFill="1" applyBorder="1" applyAlignment="1">
      <alignment horizontal="right"/>
    </xf>
    <xf numFmtId="0" fontId="39" fillId="0" borderId="2" xfId="117" applyFill="1" applyBorder="1"/>
    <xf numFmtId="0" fontId="2" fillId="10" borderId="42" xfId="117" applyFont="1" applyFill="1" applyBorder="1" applyAlignment="1"/>
    <xf numFmtId="0" fontId="42" fillId="10" borderId="47" xfId="117" applyFont="1" applyFill="1" applyBorder="1" applyAlignment="1">
      <alignment horizontal="right"/>
    </xf>
    <xf numFmtId="0" fontId="2" fillId="0" borderId="24" xfId="117" applyFont="1" applyBorder="1" applyAlignment="1">
      <alignment horizontal="center"/>
    </xf>
    <xf numFmtId="0" fontId="42" fillId="10" borderId="6" xfId="117" applyFont="1" applyFill="1" applyBorder="1" applyAlignment="1">
      <alignment vertical="center"/>
    </xf>
    <xf numFmtId="0" fontId="42" fillId="10" borderId="7" xfId="117" applyFont="1" applyFill="1" applyBorder="1" applyAlignment="1">
      <alignment horizontal="right" vertical="center"/>
    </xf>
    <xf numFmtId="10" fontId="47" fillId="0" borderId="28" xfId="125" applyNumberFormat="1" applyFont="1" applyFill="1" applyBorder="1" applyAlignment="1">
      <alignment vertical="center"/>
    </xf>
    <xf numFmtId="0" fontId="42" fillId="0" borderId="0" xfId="117" applyFont="1" applyFill="1" applyBorder="1" applyAlignment="1"/>
    <xf numFmtId="0" fontId="42" fillId="0" borderId="0" xfId="117" applyFont="1" applyFill="1" applyBorder="1" applyAlignment="1">
      <alignment horizontal="right"/>
    </xf>
    <xf numFmtId="0" fontId="2" fillId="10" borderId="51" xfId="117" applyFont="1" applyFill="1" applyBorder="1"/>
    <xf numFmtId="0" fontId="47" fillId="0" borderId="13" xfId="117" applyFont="1" applyBorder="1"/>
    <xf numFmtId="0" fontId="47" fillId="0" borderId="29" xfId="117" applyFont="1" applyBorder="1"/>
    <xf numFmtId="0" fontId="47" fillId="0" borderId="21" xfId="117" applyFont="1" applyBorder="1"/>
    <xf numFmtId="0" fontId="2" fillId="10" borderId="78" xfId="117" applyFont="1" applyFill="1" applyBorder="1" applyAlignment="1">
      <alignment horizontal="center" wrapText="1"/>
    </xf>
    <xf numFmtId="0" fontId="2" fillId="10" borderId="58" xfId="117" applyFont="1" applyFill="1" applyBorder="1"/>
    <xf numFmtId="9" fontId="47" fillId="0" borderId="21" xfId="125" applyFont="1" applyFill="1" applyBorder="1"/>
    <xf numFmtId="0" fontId="2" fillId="10" borderId="3" xfId="117" applyFont="1" applyFill="1" applyBorder="1"/>
    <xf numFmtId="0" fontId="2" fillId="10" borderId="51" xfId="117" applyFont="1" applyFill="1" applyBorder="1" applyAlignment="1">
      <alignment horizontal="right"/>
    </xf>
    <xf numFmtId="9" fontId="47" fillId="0" borderId="27" xfId="125" applyFont="1" applyFill="1" applyBorder="1"/>
    <xf numFmtId="0" fontId="39" fillId="10" borderId="51" xfId="117" applyFont="1" applyFill="1" applyBorder="1" applyAlignment="1">
      <alignment horizontal="right"/>
    </xf>
    <xf numFmtId="0" fontId="39" fillId="10" borderId="62" xfId="117" applyFont="1" applyFill="1" applyBorder="1" applyAlignment="1">
      <alignment horizontal="right"/>
    </xf>
    <xf numFmtId="9" fontId="47" fillId="0" borderId="8" xfId="125" applyFont="1" applyFill="1" applyBorder="1"/>
    <xf numFmtId="0" fontId="2" fillId="10" borderId="58" xfId="117" applyFont="1" applyFill="1" applyBorder="1" applyAlignment="1">
      <alignment horizontal="right"/>
    </xf>
    <xf numFmtId="9" fontId="47" fillId="0" borderId="59" xfId="125" applyFont="1" applyFill="1" applyBorder="1"/>
    <xf numFmtId="0" fontId="49" fillId="0" borderId="0" xfId="117" applyFont="1" applyFill="1" applyBorder="1" applyAlignment="1">
      <alignment horizontal="left"/>
    </xf>
    <xf numFmtId="0" fontId="46" fillId="0" borderId="0" xfId="117" applyFont="1" applyFill="1" applyBorder="1" applyAlignment="1">
      <alignment horizontal="center"/>
    </xf>
    <xf numFmtId="0" fontId="43" fillId="0" borderId="4" xfId="117" applyFont="1" applyBorder="1"/>
    <xf numFmtId="0" fontId="43" fillId="0" borderId="74" xfId="117" applyFont="1" applyBorder="1"/>
    <xf numFmtId="0" fontId="39" fillId="0" borderId="38" xfId="117" applyBorder="1"/>
    <xf numFmtId="0" fontId="47" fillId="0" borderId="4" xfId="117" applyFont="1" applyBorder="1"/>
    <xf numFmtId="0" fontId="2" fillId="0" borderId="16" xfId="117" applyFont="1" applyBorder="1"/>
    <xf numFmtId="0" fontId="39" fillId="0" borderId="39" xfId="117" applyBorder="1"/>
    <xf numFmtId="0" fontId="39" fillId="0" borderId="63" xfId="117" applyBorder="1"/>
    <xf numFmtId="0" fontId="39" fillId="0" borderId="35" xfId="117" applyBorder="1"/>
    <xf numFmtId="0" fontId="42" fillId="10" borderId="19" xfId="117" applyFont="1" applyFill="1" applyBorder="1" applyAlignment="1">
      <alignment wrapText="1"/>
    </xf>
    <xf numFmtId="0" fontId="42" fillId="10" borderId="59" xfId="117" applyFont="1" applyFill="1" applyBorder="1" applyAlignment="1">
      <alignment horizontal="center"/>
    </xf>
    <xf numFmtId="10" fontId="47" fillId="0" borderId="38" xfId="124" applyNumberFormat="1" applyFont="1" applyFill="1" applyBorder="1" applyAlignment="1"/>
    <xf numFmtId="0" fontId="2" fillId="0" borderId="0" xfId="121" applyFont="1"/>
    <xf numFmtId="0" fontId="2" fillId="10" borderId="26" xfId="117" applyFont="1" applyFill="1" applyBorder="1" applyAlignment="1"/>
    <xf numFmtId="10" fontId="47" fillId="0" borderId="39" xfId="124" applyNumberFormat="1" applyFont="1" applyFill="1" applyBorder="1" applyAlignment="1"/>
    <xf numFmtId="10" fontId="39" fillId="0" borderId="0" xfId="117" applyNumberFormat="1"/>
    <xf numFmtId="0" fontId="2" fillId="10" borderId="67" xfId="117" applyFont="1" applyFill="1" applyBorder="1" applyAlignment="1"/>
    <xf numFmtId="10" fontId="39" fillId="0" borderId="56" xfId="117" applyNumberFormat="1" applyFill="1" applyBorder="1" applyAlignment="1"/>
    <xf numFmtId="10" fontId="47" fillId="0" borderId="56" xfId="117" applyNumberFormat="1" applyFont="1" applyBorder="1" applyAlignment="1"/>
    <xf numFmtId="10" fontId="47" fillId="0" borderId="40" xfId="117" applyNumberFormat="1" applyFont="1" applyBorder="1" applyAlignment="1"/>
    <xf numFmtId="10" fontId="50" fillId="0" borderId="59" xfId="120" applyNumberFormat="1" applyFont="1" applyFill="1" applyBorder="1"/>
    <xf numFmtId="0" fontId="46" fillId="0" borderId="0" xfId="121" applyFont="1" applyFill="1" applyBorder="1" applyAlignment="1"/>
    <xf numFmtId="0" fontId="46" fillId="0" borderId="0" xfId="121" applyFont="1" applyFill="1" applyBorder="1" applyAlignment="1">
      <alignment horizontal="center"/>
    </xf>
    <xf numFmtId="0" fontId="2" fillId="10" borderId="75" xfId="117" applyFont="1" applyFill="1" applyBorder="1" applyAlignment="1">
      <alignment horizontal="center"/>
    </xf>
    <xf numFmtId="10" fontId="47" fillId="0" borderId="72" xfId="123" applyNumberFormat="1" applyFont="1" applyFill="1" applyBorder="1"/>
    <xf numFmtId="10" fontId="47" fillId="0" borderId="39" xfId="123" applyNumberFormat="1" applyFont="1" applyFill="1" applyBorder="1"/>
    <xf numFmtId="10" fontId="39" fillId="0" borderId="0" xfId="117" applyNumberFormat="1" applyFill="1" applyBorder="1"/>
    <xf numFmtId="10" fontId="47" fillId="0" borderId="39" xfId="120" applyNumberFormat="1" applyFont="1" applyFill="1" applyBorder="1"/>
    <xf numFmtId="0" fontId="2" fillId="10" borderId="62" xfId="117" applyFont="1" applyFill="1" applyBorder="1"/>
    <xf numFmtId="0" fontId="2" fillId="10" borderId="41" xfId="117" applyFont="1" applyFill="1" applyBorder="1"/>
    <xf numFmtId="10" fontId="47" fillId="0" borderId="35" xfId="120" applyNumberFormat="1" applyFont="1" applyFill="1" applyBorder="1"/>
    <xf numFmtId="10" fontId="47" fillId="0" borderId="72" xfId="123" applyNumberFormat="1" applyFont="1" applyFill="1" applyBorder="1" applyAlignment="1">
      <alignment horizontal="right"/>
    </xf>
    <xf numFmtId="10" fontId="47" fillId="0" borderId="39" xfId="123" applyNumberFormat="1" applyFont="1" applyFill="1" applyBorder="1" applyAlignment="1">
      <alignment horizontal="right"/>
    </xf>
    <xf numFmtId="0" fontId="2" fillId="10" borderId="78" xfId="117" applyFont="1" applyFill="1" applyBorder="1" applyAlignment="1">
      <alignment horizontal="center"/>
    </xf>
    <xf numFmtId="0" fontId="48" fillId="0" borderId="0" xfId="117" applyFont="1" applyAlignment="1">
      <alignment horizontal="center"/>
    </xf>
    <xf numFmtId="0" fontId="2" fillId="10" borderId="42" xfId="117" applyFont="1" applyFill="1" applyBorder="1" applyAlignment="1">
      <alignment horizontal="left"/>
    </xf>
    <xf numFmtId="0" fontId="2" fillId="10" borderId="25" xfId="117" applyFont="1" applyFill="1" applyBorder="1"/>
    <xf numFmtId="10" fontId="47" fillId="0" borderId="5" xfId="126" applyNumberFormat="1" applyFont="1" applyFill="1" applyBorder="1"/>
    <xf numFmtId="0" fontId="2" fillId="10" borderId="4" xfId="117" applyFont="1" applyFill="1" applyBorder="1" applyAlignment="1">
      <alignment horizontal="left"/>
    </xf>
    <xf numFmtId="0" fontId="2" fillId="10" borderId="5" xfId="117" applyFont="1" applyFill="1" applyBorder="1"/>
    <xf numFmtId="0" fontId="56" fillId="0" borderId="0" xfId="121" applyFont="1" applyFill="1" applyBorder="1"/>
    <xf numFmtId="0" fontId="2" fillId="10" borderId="19" xfId="117" applyFont="1" applyFill="1" applyBorder="1" applyAlignment="1">
      <alignment horizontal="left"/>
    </xf>
    <xf numFmtId="0" fontId="42" fillId="10" borderId="21" xfId="117" applyFont="1" applyFill="1" applyBorder="1" applyAlignment="1">
      <alignment horizontal="right"/>
    </xf>
    <xf numFmtId="10" fontId="50" fillId="0" borderId="21" xfId="125" applyNumberFormat="1" applyFont="1" applyFill="1" applyBorder="1"/>
    <xf numFmtId="0" fontId="2" fillId="10" borderId="79" xfId="117" applyFont="1" applyFill="1" applyBorder="1" applyAlignment="1">
      <alignment horizontal="left"/>
    </xf>
    <xf numFmtId="0" fontId="2" fillId="10" borderId="76" xfId="117" applyFont="1" applyFill="1" applyBorder="1" applyAlignment="1">
      <alignment horizontal="left"/>
    </xf>
    <xf numFmtId="10" fontId="0" fillId="0" borderId="69" xfId="125" applyNumberFormat="1" applyFont="1" applyFill="1" applyBorder="1"/>
    <xf numFmtId="0" fontId="2" fillId="10" borderId="19" xfId="117" applyFont="1" applyFill="1" applyBorder="1" applyAlignment="1">
      <alignment horizontal="right"/>
    </xf>
    <xf numFmtId="0" fontId="39" fillId="0" borderId="0" xfId="117" applyAlignment="1">
      <alignment horizontal="right"/>
    </xf>
    <xf numFmtId="0" fontId="39" fillId="0" borderId="2" xfId="117" applyBorder="1"/>
    <xf numFmtId="0" fontId="2" fillId="10" borderId="4" xfId="117" applyFont="1" applyFill="1" applyBorder="1" applyAlignment="1">
      <alignment horizontal="center"/>
    </xf>
    <xf numFmtId="10" fontId="47" fillId="0" borderId="72" xfId="126" applyNumberFormat="1" applyFont="1" applyFill="1" applyBorder="1"/>
    <xf numFmtId="0" fontId="2" fillId="10" borderId="26" xfId="117" quotePrefix="1" applyFont="1" applyFill="1" applyBorder="1" applyAlignment="1">
      <alignment horizontal="center"/>
    </xf>
    <xf numFmtId="10" fontId="47" fillId="0" borderId="39" xfId="126" applyNumberFormat="1" applyFont="1" applyFill="1" applyBorder="1"/>
    <xf numFmtId="2" fontId="39" fillId="0" borderId="0" xfId="117" applyNumberFormat="1" applyFill="1" applyBorder="1"/>
    <xf numFmtId="10" fontId="47" fillId="0" borderId="35" xfId="126" applyNumberFormat="1" applyFont="1" applyFill="1" applyBorder="1"/>
    <xf numFmtId="2" fontId="39" fillId="0" borderId="0" xfId="117" applyNumberFormat="1" applyBorder="1"/>
    <xf numFmtId="0" fontId="2" fillId="0" borderId="0" xfId="121"/>
    <xf numFmtId="0" fontId="39" fillId="0" borderId="64" xfId="117" applyBorder="1" applyAlignment="1">
      <alignment horizontal="center"/>
    </xf>
    <xf numFmtId="0" fontId="56" fillId="0" borderId="0" xfId="121" applyFont="1"/>
    <xf numFmtId="10" fontId="47" fillId="0" borderId="72" xfId="126" applyNumberFormat="1" applyFont="1" applyFill="1" applyBorder="1" applyAlignment="1">
      <alignment horizontal="right"/>
    </xf>
    <xf numFmtId="10" fontId="47" fillId="0" borderId="39" xfId="126" applyNumberFormat="1" applyFont="1" applyFill="1" applyBorder="1" applyAlignment="1">
      <alignment horizontal="right"/>
    </xf>
    <xf numFmtId="10" fontId="47" fillId="0" borderId="39" xfId="125" applyNumberFormat="1" applyFont="1" applyFill="1" applyBorder="1"/>
    <xf numFmtId="10" fontId="47" fillId="0" borderId="8" xfId="125" applyNumberFormat="1" applyFont="1" applyFill="1" applyBorder="1"/>
    <xf numFmtId="0" fontId="39" fillId="0" borderId="64" xfId="117" applyBorder="1"/>
    <xf numFmtId="0" fontId="47" fillId="0" borderId="27" xfId="117" applyFont="1" applyBorder="1"/>
    <xf numFmtId="0" fontId="2" fillId="10" borderId="55" xfId="117" applyFont="1" applyFill="1" applyBorder="1"/>
    <xf numFmtId="0" fontId="47" fillId="0" borderId="8" xfId="117" applyFont="1" applyBorder="1"/>
    <xf numFmtId="10" fontId="47" fillId="0" borderId="5" xfId="123" applyNumberFormat="1" applyFont="1" applyFill="1" applyBorder="1"/>
    <xf numFmtId="10" fontId="47" fillId="0" borderId="27" xfId="123" applyNumberFormat="1" applyFont="1" applyFill="1" applyBorder="1"/>
    <xf numFmtId="10" fontId="47" fillId="0" borderId="27" xfId="120" applyNumberFormat="1" applyFont="1" applyFill="1" applyBorder="1"/>
    <xf numFmtId="10" fontId="47" fillId="0" borderId="8" xfId="120" applyNumberFormat="1" applyFont="1" applyFill="1" applyBorder="1"/>
    <xf numFmtId="10" fontId="56" fillId="0" borderId="0" xfId="121" applyNumberFormat="1" applyFont="1"/>
    <xf numFmtId="0" fontId="2" fillId="10" borderId="73" xfId="117" applyFont="1" applyFill="1" applyBorder="1" applyAlignment="1">
      <alignment horizontal="center"/>
    </xf>
    <xf numFmtId="166" fontId="47" fillId="0" borderId="3" xfId="123" applyNumberFormat="1" applyFont="1" applyFill="1" applyBorder="1" applyAlignment="1">
      <alignment horizontal="center"/>
    </xf>
    <xf numFmtId="0" fontId="56" fillId="0" borderId="0" xfId="121" applyFont="1" applyFill="1" applyBorder="1" applyAlignment="1">
      <alignment horizontal="left"/>
    </xf>
    <xf numFmtId="0" fontId="2" fillId="0" borderId="0" xfId="121" applyFont="1" applyFill="1" applyBorder="1" applyAlignment="1">
      <alignment horizontal="left"/>
    </xf>
    <xf numFmtId="0" fontId="2" fillId="10" borderId="65" xfId="117" applyFont="1" applyFill="1" applyBorder="1" applyAlignment="1">
      <alignment horizontal="center"/>
    </xf>
    <xf numFmtId="166" fontId="47" fillId="0" borderId="45" xfId="123" applyNumberFormat="1" applyFont="1" applyFill="1" applyBorder="1" applyAlignment="1">
      <alignment horizontal="center"/>
    </xf>
    <xf numFmtId="0" fontId="46" fillId="0" borderId="2" xfId="117" applyFont="1" applyFill="1" applyBorder="1" applyAlignment="1">
      <alignment horizontal="center"/>
    </xf>
    <xf numFmtId="0" fontId="39" fillId="0" borderId="2" xfId="117" applyFill="1" applyBorder="1" applyAlignment="1">
      <alignment horizontal="center"/>
    </xf>
    <xf numFmtId="0" fontId="2" fillId="0" borderId="0" xfId="117" applyFont="1" applyFill="1" applyBorder="1" applyAlignment="1">
      <alignment horizontal="center"/>
    </xf>
    <xf numFmtId="10" fontId="47" fillId="0" borderId="33" xfId="125" applyNumberFormat="1" applyFont="1" applyFill="1" applyBorder="1"/>
    <xf numFmtId="10" fontId="47" fillId="0" borderId="0" xfId="125" applyNumberFormat="1" applyFont="1" applyFill="1" applyBorder="1"/>
    <xf numFmtId="10" fontId="42" fillId="0" borderId="0" xfId="125" applyNumberFormat="1" applyFont="1" applyFill="1" applyBorder="1" applyAlignment="1">
      <alignment horizontal="center" vertical="center"/>
    </xf>
    <xf numFmtId="0" fontId="42" fillId="10" borderId="19" xfId="117" applyFont="1" applyFill="1" applyBorder="1" applyAlignment="1">
      <alignment horizontal="center" vertical="center" wrapText="1"/>
    </xf>
    <xf numFmtId="0" fontId="42" fillId="10" borderId="29" xfId="117" applyFont="1" applyFill="1" applyBorder="1" applyAlignment="1">
      <alignment horizontal="center" vertical="center" wrapText="1"/>
    </xf>
    <xf numFmtId="0" fontId="42" fillId="10" borderId="21" xfId="117" applyFont="1" applyFill="1" applyBorder="1" applyAlignment="1">
      <alignment horizontal="center" vertical="center" wrapText="1"/>
    </xf>
    <xf numFmtId="0" fontId="2" fillId="10" borderId="42" xfId="117" applyFont="1" applyFill="1" applyBorder="1" applyAlignment="1">
      <alignment horizontal="center"/>
    </xf>
    <xf numFmtId="10" fontId="47" fillId="0" borderId="38" xfId="125" applyNumberFormat="1" applyFont="1" applyFill="1" applyBorder="1" applyAlignment="1">
      <alignment horizontal="center"/>
    </xf>
    <xf numFmtId="43" fontId="2" fillId="0" borderId="0" xfId="120" applyFont="1" applyFill="1" applyBorder="1"/>
    <xf numFmtId="10" fontId="2" fillId="10" borderId="26" xfId="125" applyNumberFormat="1" applyFont="1" applyFill="1" applyBorder="1" applyAlignment="1">
      <alignment horizontal="center"/>
    </xf>
    <xf numFmtId="166" fontId="47" fillId="0" borderId="16" xfId="120" applyNumberFormat="1" applyFont="1" applyFill="1" applyBorder="1"/>
    <xf numFmtId="10" fontId="47" fillId="0" borderId="39" xfId="125" applyNumberFormat="1" applyFont="1" applyFill="1" applyBorder="1" applyAlignment="1">
      <alignment horizontal="center"/>
    </xf>
    <xf numFmtId="43" fontId="47" fillId="0" borderId="16" xfId="120" applyFont="1" applyFill="1" applyBorder="1"/>
    <xf numFmtId="10" fontId="42" fillId="10" borderId="43" xfId="125" applyNumberFormat="1" applyFont="1" applyFill="1" applyBorder="1" applyAlignment="1">
      <alignment horizontal="center"/>
    </xf>
    <xf numFmtId="166" fontId="50" fillId="0" borderId="63" xfId="120" applyNumberFormat="1" applyFont="1" applyFill="1" applyBorder="1"/>
    <xf numFmtId="9" fontId="50" fillId="0" borderId="40" xfId="125" applyFont="1" applyFill="1" applyBorder="1" applyAlignment="1">
      <alignment horizontal="center"/>
    </xf>
    <xf numFmtId="0" fontId="47" fillId="0" borderId="28" xfId="117" applyFont="1" applyBorder="1"/>
    <xf numFmtId="0" fontId="47" fillId="0" borderId="34" xfId="117" applyFont="1" applyBorder="1"/>
    <xf numFmtId="0" fontId="47" fillId="0" borderId="0" xfId="117" applyFont="1"/>
    <xf numFmtId="0" fontId="42" fillId="10" borderId="1" xfId="117" applyFont="1" applyFill="1" applyBorder="1"/>
    <xf numFmtId="0" fontId="2" fillId="10" borderId="55" xfId="117" applyFont="1" applyFill="1" applyBorder="1" applyAlignment="1">
      <alignment horizontal="center" vertical="center"/>
    </xf>
    <xf numFmtId="0" fontId="2" fillId="10" borderId="61" xfId="117" applyFont="1" applyFill="1" applyBorder="1" applyAlignment="1">
      <alignment horizontal="center" vertical="center" wrapText="1"/>
    </xf>
    <xf numFmtId="0" fontId="2" fillId="10" borderId="54" xfId="117" applyFont="1" applyFill="1" applyBorder="1" applyAlignment="1">
      <alignment horizontal="center" vertical="center" wrapText="1"/>
    </xf>
    <xf numFmtId="0" fontId="2" fillId="10" borderId="15" xfId="117" applyFont="1" applyFill="1" applyBorder="1" applyAlignment="1">
      <alignment horizontal="center" vertical="center" wrapText="1"/>
    </xf>
    <xf numFmtId="0" fontId="2" fillId="10" borderId="14" xfId="117" applyFont="1" applyFill="1" applyBorder="1" applyAlignment="1">
      <alignment horizontal="center" vertical="center" wrapText="1"/>
    </xf>
    <xf numFmtId="0" fontId="2" fillId="10" borderId="56" xfId="117" applyFont="1" applyFill="1" applyBorder="1" applyAlignment="1">
      <alignment horizontal="center" vertical="center" wrapText="1"/>
    </xf>
    <xf numFmtId="0" fontId="2" fillId="10" borderId="46" xfId="117" applyFont="1" applyFill="1" applyBorder="1" applyAlignment="1">
      <alignment horizontal="center" vertical="center" wrapText="1"/>
    </xf>
    <xf numFmtId="0" fontId="2" fillId="10" borderId="16" xfId="117" applyFont="1" applyFill="1" applyBorder="1" applyAlignment="1">
      <alignment horizontal="center"/>
    </xf>
    <xf numFmtId="0" fontId="2" fillId="10" borderId="50" xfId="117" applyFont="1" applyFill="1" applyBorder="1" applyAlignment="1">
      <alignment horizontal="center" vertical="center" wrapText="1"/>
    </xf>
    <xf numFmtId="0" fontId="2" fillId="0" borderId="51" xfId="117" applyFont="1" applyBorder="1" applyAlignment="1">
      <alignment horizontal="center"/>
    </xf>
    <xf numFmtId="0" fontId="48" fillId="0" borderId="76" xfId="117" applyFont="1" applyBorder="1" applyAlignment="1">
      <alignment horizontal="center"/>
    </xf>
    <xf numFmtId="0" fontId="48" fillId="0" borderId="63" xfId="117" applyFont="1" applyBorder="1" applyAlignment="1">
      <alignment horizontal="center"/>
    </xf>
    <xf numFmtId="0" fontId="48" fillId="0" borderId="40" xfId="117" applyFont="1" applyBorder="1" applyAlignment="1">
      <alignment horizontal="center"/>
    </xf>
    <xf numFmtId="0" fontId="2" fillId="0" borderId="20" xfId="117" applyFont="1" applyBorder="1"/>
    <xf numFmtId="14" fontId="43" fillId="0" borderId="22" xfId="117" applyNumberFormat="1" applyFont="1" applyBorder="1" applyAlignment="1">
      <alignment horizontal="right"/>
    </xf>
    <xf numFmtId="0" fontId="42" fillId="10" borderId="19" xfId="119" applyFont="1" applyFill="1" applyBorder="1" applyAlignment="1">
      <alignment horizontal="center"/>
    </xf>
    <xf numFmtId="0" fontId="42" fillId="10" borderId="29" xfId="119" applyFont="1" applyFill="1" applyBorder="1" applyAlignment="1">
      <alignment horizontal="center"/>
    </xf>
    <xf numFmtId="166" fontId="47" fillId="0" borderId="47" xfId="120" applyNumberFormat="1" applyFont="1" applyFill="1" applyBorder="1"/>
    <xf numFmtId="166" fontId="47" fillId="0" borderId="65" xfId="120" applyNumberFormat="1" applyFont="1" applyFill="1" applyBorder="1"/>
    <xf numFmtId="166" fontId="50" fillId="0" borderId="60" xfId="117" applyNumberFormat="1" applyFont="1" applyFill="1" applyBorder="1"/>
    <xf numFmtId="166" fontId="50" fillId="0" borderId="29" xfId="117" applyNumberFormat="1" applyFont="1" applyBorder="1"/>
    <xf numFmtId="0" fontId="39" fillId="0" borderId="20" xfId="117" applyFill="1" applyBorder="1"/>
    <xf numFmtId="166" fontId="47" fillId="0" borderId="14" xfId="120" applyNumberFormat="1" applyFont="1" applyFill="1" applyBorder="1"/>
    <xf numFmtId="0" fontId="47" fillId="0" borderId="14" xfId="117" applyFont="1" applyFill="1" applyBorder="1"/>
    <xf numFmtId="0" fontId="47" fillId="0" borderId="16" xfId="117" applyFont="1" applyBorder="1"/>
    <xf numFmtId="0" fontId="39" fillId="10" borderId="26" xfId="117" applyFont="1" applyFill="1" applyBorder="1"/>
    <xf numFmtId="166" fontId="50" fillId="0" borderId="60" xfId="120" applyNumberFormat="1" applyFont="1" applyFill="1" applyBorder="1"/>
    <xf numFmtId="166" fontId="39" fillId="0" borderId="0" xfId="117" applyNumberFormat="1"/>
    <xf numFmtId="166" fontId="0" fillId="0" borderId="20" xfId="120" applyNumberFormat="1" applyFont="1" applyFill="1" applyBorder="1"/>
    <xf numFmtId="0" fontId="47" fillId="0" borderId="0" xfId="117" applyFont="1" applyFill="1"/>
    <xf numFmtId="0" fontId="42" fillId="0" borderId="0" xfId="117" applyFont="1" applyAlignment="1">
      <alignment horizontal="left"/>
    </xf>
    <xf numFmtId="0" fontId="40" fillId="9" borderId="0" xfId="117" applyFont="1" applyFill="1" applyAlignment="1">
      <alignment horizontal="center"/>
    </xf>
    <xf numFmtId="0" fontId="2" fillId="0" borderId="0" xfId="117" quotePrefix="1" applyFont="1"/>
    <xf numFmtId="0" fontId="57" fillId="0" borderId="0" xfId="117" applyFont="1"/>
    <xf numFmtId="0" fontId="39" fillId="0" borderId="0" xfId="117" quotePrefix="1"/>
    <xf numFmtId="0" fontId="42" fillId="0" borderId="0" xfId="117" applyFont="1" applyFill="1" applyBorder="1"/>
    <xf numFmtId="0" fontId="57" fillId="0" borderId="0" xfId="117" applyFont="1" applyFill="1" applyBorder="1"/>
    <xf numFmtId="0" fontId="58" fillId="0" borderId="0" xfId="116"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11" fillId="0" borderId="0" xfId="1" applyNumberFormat="1" applyFont="1" applyFill="1" applyBorder="1" applyAlignment="1">
      <alignment vertical="center" wrapText="1"/>
    </xf>
    <xf numFmtId="10" fontId="7" fillId="0" borderId="0" xfId="1" applyNumberFormat="1" applyFont="1" applyFill="1" applyBorder="1" applyAlignment="1">
      <alignment horizontal="center" vertical="center" wrapText="1"/>
    </xf>
    <xf numFmtId="10" fontId="7" fillId="3" borderId="0" xfId="1" applyNumberFormat="1" applyFont="1" applyFill="1" applyBorder="1" applyAlignment="1">
      <alignment horizontal="center" vertical="center" wrapText="1"/>
    </xf>
    <xf numFmtId="10" fontId="0" fillId="3" borderId="0" xfId="1" applyNumberFormat="1" applyFont="1" applyFill="1" applyBorder="1" applyAlignment="1">
      <alignment horizontal="center" vertical="center" wrapText="1"/>
    </xf>
    <xf numFmtId="10" fontId="6" fillId="6" borderId="0" xfId="1" applyNumberFormat="1" applyFont="1" applyFill="1" applyBorder="1" applyAlignment="1">
      <alignment horizontal="center" vertical="center" wrapText="1"/>
    </xf>
    <xf numFmtId="10" fontId="10" fillId="6" borderId="0" xfId="1" applyNumberFormat="1" applyFont="1" applyFill="1" applyBorder="1" applyAlignment="1">
      <alignment horizontal="center" vertical="center" wrapText="1"/>
    </xf>
    <xf numFmtId="10" fontId="6" fillId="5"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12" fillId="0" borderId="0" xfId="0" applyFont="1" applyFill="1" applyBorder="1"/>
    <xf numFmtId="0" fontId="2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wrapText="1"/>
    </xf>
    <xf numFmtId="10" fontId="26" fillId="0" borderId="0" xfId="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0" fontId="47" fillId="0" borderId="5" xfId="125" applyNumberFormat="1" applyFont="1" applyFill="1" applyBorder="1"/>
    <xf numFmtId="0" fontId="24" fillId="0" borderId="0" xfId="0" applyFont="1" applyAlignment="1"/>
    <xf numFmtId="0" fontId="24" fillId="0" borderId="0" xfId="0" applyFont="1" applyBorder="1"/>
    <xf numFmtId="3" fontId="8" fillId="0" borderId="0" xfId="127" applyNumberFormat="1" applyFont="1" applyFill="1" applyBorder="1" applyAlignment="1">
      <alignment horizontal="center" vertical="center" wrapText="1"/>
    </xf>
    <xf numFmtId="0" fontId="8" fillId="0" borderId="0" xfId="0" applyFont="1" applyFill="1" applyBorder="1" applyAlignment="1">
      <alignment vertical="center" wrapText="1"/>
    </xf>
    <xf numFmtId="166" fontId="47" fillId="0" borderId="47" xfId="128" applyNumberFormat="1" applyFont="1" applyFill="1" applyBorder="1"/>
    <xf numFmtId="166" fontId="47" fillId="0" borderId="74" xfId="128" applyNumberFormat="1" applyFont="1" applyFill="1" applyBorder="1"/>
    <xf numFmtId="166" fontId="47" fillId="0" borderId="74" xfId="128" applyNumberFormat="1" applyFont="1" applyBorder="1"/>
    <xf numFmtId="166" fontId="47" fillId="0" borderId="65" xfId="128" applyNumberFormat="1" applyFont="1" applyFill="1" applyBorder="1"/>
    <xf numFmtId="166" fontId="47" fillId="0" borderId="63" xfId="128" applyNumberFormat="1" applyFont="1" applyFill="1" applyBorder="1"/>
    <xf numFmtId="166" fontId="47" fillId="0" borderId="63" xfId="128" applyNumberFormat="1" applyFont="1" applyBorder="1"/>
    <xf numFmtId="166" fontId="47" fillId="0" borderId="14" xfId="128" applyNumberFormat="1" applyFont="1" applyFill="1" applyBorder="1"/>
    <xf numFmtId="166" fontId="47" fillId="0" borderId="16" xfId="128" applyNumberFormat="1" applyFont="1" applyBorder="1"/>
    <xf numFmtId="166" fontId="47" fillId="0" borderId="16" xfId="128" applyNumberFormat="1" applyFont="1" applyBorder="1" applyAlignment="1">
      <alignment horizontal="right"/>
    </xf>
    <xf numFmtId="166" fontId="50" fillId="0" borderId="60" xfId="128" applyNumberFormat="1" applyFont="1" applyFill="1" applyBorder="1"/>
    <xf numFmtId="166" fontId="50" fillId="0" borderId="29" xfId="128" applyNumberFormat="1" applyFont="1" applyBorder="1"/>
    <xf numFmtId="166" fontId="50" fillId="0" borderId="21" xfId="128" applyNumberFormat="1" applyFont="1" applyFill="1" applyBorder="1"/>
    <xf numFmtId="166" fontId="50" fillId="0" borderId="21" xfId="128" applyNumberFormat="1" applyFont="1" applyBorder="1"/>
    <xf numFmtId="166" fontId="0" fillId="0" borderId="20" xfId="128" applyNumberFormat="1" applyFont="1" applyFill="1" applyBorder="1"/>
    <xf numFmtId="166" fontId="0" fillId="0" borderId="20" xfId="128" applyNumberFormat="1" applyFont="1" applyBorder="1"/>
    <xf numFmtId="10" fontId="47" fillId="0" borderId="50" xfId="125" applyNumberFormat="1" applyFont="1" applyFill="1" applyBorder="1" applyAlignment="1">
      <alignment horizontal="center"/>
    </xf>
    <xf numFmtId="0" fontId="24" fillId="4" borderId="0" xfId="116" applyFont="1" applyFill="1" applyBorder="1" applyAlignment="1">
      <alignment horizontal="center"/>
    </xf>
    <xf numFmtId="0" fontId="24" fillId="0" borderId="0" xfId="116" applyFont="1" applyAlignment="1"/>
    <xf numFmtId="0" fontId="24" fillId="3" borderId="0" xfId="116" applyFont="1" applyFill="1" applyBorder="1" applyAlignment="1">
      <alignment horizontal="center"/>
    </xf>
    <xf numFmtId="0" fontId="2" fillId="0" borderId="63" xfId="117" applyFont="1" applyBorder="1" applyAlignment="1">
      <alignment horizontal="center" vertical="center" wrapText="1"/>
    </xf>
    <xf numFmtId="0" fontId="2" fillId="0" borderId="40" xfId="117" applyFont="1" applyBorder="1" applyAlignment="1">
      <alignment horizontal="center" vertical="center" wrapText="1"/>
    </xf>
    <xf numFmtId="0" fontId="47" fillId="7" borderId="64" xfId="121" applyFont="1" applyFill="1" applyBorder="1" applyAlignment="1">
      <alignment horizontal="justify" vertical="center" wrapText="1"/>
    </xf>
    <xf numFmtId="0" fontId="47" fillId="7" borderId="0" xfId="121" applyFont="1" applyFill="1" applyBorder="1" applyAlignment="1">
      <alignment horizontal="justify" vertical="center" wrapText="1"/>
    </xf>
    <xf numFmtId="0" fontId="47" fillId="7" borderId="5" xfId="121" applyFont="1" applyFill="1" applyBorder="1" applyAlignment="1">
      <alignment horizontal="justify" vertical="center" wrapText="1"/>
    </xf>
    <xf numFmtId="0" fontId="47" fillId="7" borderId="64" xfId="117" applyFont="1" applyFill="1" applyBorder="1" applyAlignment="1">
      <alignment horizontal="left" vertical="center" wrapText="1"/>
    </xf>
    <xf numFmtId="0" fontId="47" fillId="7" borderId="0" xfId="117" applyFont="1" applyFill="1" applyBorder="1" applyAlignment="1">
      <alignment horizontal="left" vertical="center" wrapText="1"/>
    </xf>
    <xf numFmtId="0" fontId="47" fillId="7" borderId="5" xfId="117" applyFont="1" applyFill="1" applyBorder="1" applyAlignment="1">
      <alignment horizontal="left" vertical="center" wrapText="1"/>
    </xf>
    <xf numFmtId="0" fontId="2" fillId="10" borderId="74" xfId="117" applyFont="1" applyFill="1" applyBorder="1" applyAlignment="1">
      <alignment horizontal="center"/>
    </xf>
    <xf numFmtId="0" fontId="2" fillId="10" borderId="38" xfId="117" applyFont="1" applyFill="1" applyBorder="1" applyAlignment="1">
      <alignment horizontal="center"/>
    </xf>
    <xf numFmtId="0" fontId="2" fillId="10" borderId="1" xfId="117" applyFont="1" applyFill="1" applyBorder="1" applyAlignment="1">
      <alignment horizontal="center"/>
    </xf>
    <xf numFmtId="0" fontId="2" fillId="10" borderId="3" xfId="117" applyFont="1" applyFill="1" applyBorder="1" applyAlignment="1">
      <alignment horizontal="center"/>
    </xf>
    <xf numFmtId="0" fontId="2" fillId="10" borderId="6" xfId="117" applyFont="1" applyFill="1" applyBorder="1" applyAlignment="1">
      <alignment horizontal="center" wrapText="1"/>
    </xf>
    <xf numFmtId="0" fontId="2" fillId="10" borderId="8" xfId="117" applyFont="1" applyFill="1" applyBorder="1" applyAlignment="1">
      <alignment horizontal="center" wrapText="1"/>
    </xf>
    <xf numFmtId="166" fontId="0" fillId="0" borderId="49" xfId="120" applyNumberFormat="1" applyFont="1" applyBorder="1" applyAlignment="1">
      <alignment horizontal="center"/>
    </xf>
    <xf numFmtId="166" fontId="0" fillId="0" borderId="50" xfId="120" applyNumberFormat="1" applyFont="1" applyBorder="1" applyAlignment="1">
      <alignment horizontal="center"/>
    </xf>
    <xf numFmtId="166" fontId="47" fillId="0" borderId="51" xfId="120" applyNumberFormat="1" applyFont="1" applyFill="1" applyBorder="1" applyAlignment="1">
      <alignment horizontal="center"/>
    </xf>
    <xf numFmtId="166" fontId="47" fillId="0" borderId="39" xfId="120" applyNumberFormat="1" applyFont="1" applyFill="1" applyBorder="1" applyAlignment="1">
      <alignment horizontal="center"/>
    </xf>
    <xf numFmtId="166" fontId="47" fillId="0" borderId="55" xfId="120" applyNumberFormat="1" applyFont="1" applyFill="1" applyBorder="1" applyAlignment="1">
      <alignment horizontal="center"/>
    </xf>
    <xf numFmtId="166" fontId="47" fillId="0" borderId="56" xfId="120" applyNumberFormat="1" applyFont="1" applyFill="1" applyBorder="1" applyAlignment="1">
      <alignment horizontal="center"/>
    </xf>
    <xf numFmtId="166" fontId="50" fillId="0" borderId="58" xfId="117" applyNumberFormat="1" applyFont="1" applyFill="1" applyBorder="1" applyAlignment="1">
      <alignment horizontal="center"/>
    </xf>
    <xf numFmtId="166" fontId="50" fillId="0" borderId="59" xfId="117" applyNumberFormat="1" applyFont="1" applyFill="1" applyBorder="1" applyAlignment="1">
      <alignment horizontal="center"/>
    </xf>
    <xf numFmtId="0" fontId="49" fillId="0" borderId="0" xfId="117" applyFont="1" applyFill="1" applyAlignment="1">
      <alignment horizontal="left"/>
    </xf>
    <xf numFmtId="0" fontId="47" fillId="0" borderId="64" xfId="121" applyFont="1" applyFill="1" applyBorder="1" applyAlignment="1">
      <alignment horizontal="justify" vertical="center" wrapText="1"/>
    </xf>
    <xf numFmtId="0" fontId="47" fillId="0" borderId="0" xfId="121" applyFont="1" applyFill="1" applyBorder="1" applyAlignment="1">
      <alignment horizontal="justify" vertical="center" wrapText="1"/>
    </xf>
    <xf numFmtId="0" fontId="47" fillId="0" borderId="5" xfId="121" applyFont="1" applyFill="1" applyBorder="1" applyAlignment="1">
      <alignment horizontal="justify" vertical="center" wrapText="1"/>
    </xf>
    <xf numFmtId="0" fontId="47" fillId="7" borderId="64" xfId="121" applyFont="1" applyFill="1" applyBorder="1" applyAlignment="1">
      <alignment horizontal="left" vertical="center" wrapText="1"/>
    </xf>
    <xf numFmtId="0" fontId="47" fillId="7" borderId="0" xfId="121" applyFont="1" applyFill="1" applyBorder="1" applyAlignment="1">
      <alignment horizontal="left" vertical="center" wrapText="1"/>
    </xf>
    <xf numFmtId="0" fontId="47" fillId="7" borderId="5" xfId="121" applyFont="1" applyFill="1" applyBorder="1" applyAlignment="1">
      <alignment horizontal="left" vertical="center" wrapText="1"/>
    </xf>
    <xf numFmtId="0" fontId="43" fillId="0" borderId="43" xfId="118" applyFont="1" applyFill="1" applyBorder="1" applyAlignment="1" applyProtection="1">
      <alignment horizontal="left"/>
    </xf>
    <xf numFmtId="0" fontId="43" fillId="0" borderId="44" xfId="118" applyFont="1" applyFill="1" applyBorder="1" applyAlignment="1" applyProtection="1">
      <alignment horizontal="left"/>
    </xf>
    <xf numFmtId="0" fontId="43" fillId="0" borderId="45" xfId="118" applyFont="1" applyFill="1" applyBorder="1" applyAlignment="1" applyProtection="1">
      <alignment horizontal="left"/>
    </xf>
    <xf numFmtId="0" fontId="43" fillId="0" borderId="42" xfId="117" applyFont="1" applyBorder="1" applyAlignment="1">
      <alignment horizontal="left"/>
    </xf>
    <xf numFmtId="0" fontId="43" fillId="0" borderId="24" xfId="117" applyFont="1" applyBorder="1" applyAlignment="1">
      <alignment horizontal="left"/>
    </xf>
    <xf numFmtId="0" fontId="43" fillId="0" borderId="25" xfId="117" applyFont="1" applyBorder="1" applyAlignment="1">
      <alignment horizontal="left"/>
    </xf>
    <xf numFmtId="0" fontId="43" fillId="0" borderId="26" xfId="117" applyFont="1" applyBorder="1" applyAlignment="1">
      <alignment horizontal="left"/>
    </xf>
    <xf numFmtId="0" fontId="43" fillId="0" borderId="15" xfId="117" applyFont="1" applyBorder="1" applyAlignment="1">
      <alignment horizontal="left"/>
    </xf>
    <xf numFmtId="0" fontId="43" fillId="0" borderId="27" xfId="117" applyFont="1" applyBorder="1" applyAlignment="1">
      <alignment horizontal="left"/>
    </xf>
    <xf numFmtId="0" fontId="45" fillId="0" borderId="43" xfId="118" applyBorder="1" applyAlignment="1" applyProtection="1">
      <alignment horizontal="left"/>
    </xf>
    <xf numFmtId="0" fontId="45" fillId="0" borderId="44" xfId="118" applyBorder="1" applyAlignment="1" applyProtection="1">
      <alignment horizontal="left"/>
    </xf>
    <xf numFmtId="0" fontId="45" fillId="0" borderId="45" xfId="118" applyBorder="1" applyAlignment="1" applyProtection="1">
      <alignment horizontal="left"/>
    </xf>
    <xf numFmtId="0" fontId="45" fillId="0" borderId="42" xfId="118" applyFill="1" applyBorder="1" applyAlignment="1" applyProtection="1">
      <alignment horizontal="left"/>
    </xf>
    <xf numFmtId="0" fontId="45" fillId="0" borderId="24" xfId="118" applyFill="1" applyBorder="1" applyAlignment="1" applyProtection="1">
      <alignment horizontal="left"/>
    </xf>
    <xf numFmtId="0" fontId="45" fillId="0" borderId="25" xfId="118" applyFill="1" applyBorder="1" applyAlignment="1" applyProtection="1">
      <alignment horizontal="left"/>
    </xf>
    <xf numFmtId="0" fontId="2" fillId="10" borderId="19" xfId="117" applyFont="1" applyFill="1" applyBorder="1" applyAlignment="1">
      <alignment horizontal="center"/>
    </xf>
    <xf numFmtId="0" fontId="2" fillId="10" borderId="60" xfId="117" applyFont="1" applyFill="1" applyBorder="1" applyAlignment="1">
      <alignment horizontal="center"/>
    </xf>
    <xf numFmtId="0" fontId="2" fillId="10" borderId="58" xfId="117" applyFont="1" applyFill="1" applyBorder="1" applyAlignment="1">
      <alignment horizontal="center"/>
    </xf>
    <xf numFmtId="0" fontId="2" fillId="10" borderId="57" xfId="117" applyFont="1" applyFill="1" applyBorder="1" applyAlignment="1">
      <alignment horizontal="center"/>
    </xf>
    <xf numFmtId="49" fontId="2" fillId="10" borderId="23" xfId="117" applyNumberFormat="1" applyFont="1" applyFill="1" applyBorder="1" applyAlignment="1">
      <alignment horizontal="center"/>
    </xf>
    <xf numFmtId="49" fontId="39" fillId="10" borderId="25" xfId="117" applyNumberFormat="1" applyFill="1" applyBorder="1" applyAlignment="1">
      <alignment horizontal="center"/>
    </xf>
    <xf numFmtId="0" fontId="39" fillId="0" borderId="0" xfId="117" applyAlignment="1">
      <alignment horizontal="left"/>
    </xf>
  </cellXfs>
  <cellStyles count="129">
    <cellStyle name="Comma 2" xfId="113"/>
    <cellStyle name="Lien hypertexte" xfId="116" builtinId="8"/>
    <cellStyle name="Lien hypertexte 3" xfId="11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27" builtinId="3"/>
    <cellStyle name="Milliers 2" xfId="120"/>
    <cellStyle name="Milliers 2 2" xfId="123"/>
    <cellStyle name="Milliers 2 3 7" xfId="128"/>
    <cellStyle name="Normal" xfId="0" builtinId="0"/>
    <cellStyle name="Normal 108" xfId="122"/>
    <cellStyle name="Normal 2" xfId="114"/>
    <cellStyle name="Normal 2 2" xfId="119"/>
    <cellStyle name="Normal 2 2 2" xfId="124"/>
    <cellStyle name="Normal 2 3" xfId="121"/>
    <cellStyle name="Normal 3" xfId="3"/>
    <cellStyle name="Normal 4" xfId="2"/>
    <cellStyle name="Normal 5" xfId="117"/>
    <cellStyle name="Normal 7" xfId="115"/>
    <cellStyle name="Pourcentage" xfId="1" builtinId="5"/>
    <cellStyle name="Pourcentage 2" xfId="125"/>
    <cellStyle name="Pourcentage 2 2" xfId="126"/>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0" zoomScaleNormal="80" workbookViewId="0">
      <selection activeCell="J30" sqref="J30"/>
    </sheetView>
  </sheetViews>
  <sheetFormatPr baseColWidth="10"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51</v>
      </c>
      <c r="G5" s="27"/>
      <c r="H5" s="27"/>
      <c r="I5" s="27"/>
      <c r="J5" s="28"/>
    </row>
    <row r="6" spans="1:18" ht="14.45" x14ac:dyDescent="0.3">
      <c r="B6" s="26"/>
      <c r="C6" s="27"/>
      <c r="D6" s="27"/>
      <c r="E6" s="27"/>
      <c r="F6" s="31"/>
      <c r="G6" s="27"/>
      <c r="H6" s="27"/>
      <c r="I6" s="27"/>
      <c r="J6" s="28"/>
    </row>
    <row r="7" spans="1:18" ht="25.9" x14ac:dyDescent="0.3">
      <c r="B7" s="26"/>
      <c r="C7" s="27"/>
      <c r="D7" s="27"/>
      <c r="E7" s="27"/>
      <c r="F7" s="32" t="s">
        <v>0</v>
      </c>
      <c r="G7" s="27"/>
      <c r="H7" s="27"/>
      <c r="I7" s="27"/>
      <c r="J7" s="28"/>
    </row>
    <row r="8" spans="1:18" ht="26.25" x14ac:dyDescent="0.25">
      <c r="B8" s="26"/>
      <c r="C8" s="27"/>
      <c r="D8" s="27"/>
      <c r="E8" s="27"/>
      <c r="F8" s="32" t="s">
        <v>1156</v>
      </c>
      <c r="G8" s="27"/>
      <c r="H8" s="27"/>
      <c r="I8" s="27"/>
      <c r="J8" s="28"/>
    </row>
    <row r="9" spans="1:18" s="62" customFormat="1" ht="21" x14ac:dyDescent="0.3">
      <c r="A9" s="16"/>
      <c r="B9" s="26"/>
      <c r="C9" s="27"/>
      <c r="D9" s="27"/>
      <c r="E9" s="561"/>
      <c r="F9" s="562" t="s">
        <v>1572</v>
      </c>
      <c r="G9" s="561"/>
      <c r="H9" s="27"/>
      <c r="I9" s="27"/>
      <c r="J9" s="28"/>
      <c r="K9" s="16"/>
      <c r="L9" s="16"/>
      <c r="M9" s="16"/>
      <c r="N9" s="16"/>
      <c r="O9" s="16"/>
      <c r="P9" s="16"/>
      <c r="Q9" s="16"/>
      <c r="R9" s="16"/>
    </row>
    <row r="10" spans="1:18" ht="21" x14ac:dyDescent="0.3">
      <c r="B10" s="26"/>
      <c r="C10" s="27"/>
      <c r="D10" s="27"/>
      <c r="E10" s="561"/>
      <c r="F10" s="562" t="s">
        <v>1573</v>
      </c>
      <c r="G10" s="561"/>
      <c r="H10" s="27"/>
      <c r="I10" s="27"/>
      <c r="J10" s="28"/>
    </row>
    <row r="11" spans="1:18" s="62" customFormat="1" ht="21" x14ac:dyDescent="0.3">
      <c r="A11" s="16"/>
      <c r="B11" s="26"/>
      <c r="C11" s="27"/>
      <c r="D11" s="27"/>
      <c r="E11" s="27"/>
      <c r="F11" s="93"/>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594" t="s">
        <v>241</v>
      </c>
      <c r="E24" s="593" t="s">
        <v>53</v>
      </c>
      <c r="F24" s="593"/>
      <c r="G24" s="593"/>
      <c r="H24" s="593"/>
      <c r="I24" s="27"/>
      <c r="J24" s="28"/>
    </row>
    <row r="25" spans="1:18" x14ac:dyDescent="0.25">
      <c r="B25" s="26"/>
      <c r="C25" s="27"/>
      <c r="D25" s="27"/>
      <c r="E25" s="35"/>
      <c r="F25" s="35"/>
      <c r="G25" s="35"/>
      <c r="H25" s="27"/>
      <c r="I25" s="27"/>
      <c r="J25" s="28"/>
    </row>
    <row r="26" spans="1:18" x14ac:dyDescent="0.25">
      <c r="B26" s="26"/>
      <c r="C26" s="27"/>
      <c r="D26" s="594" t="s">
        <v>265</v>
      </c>
      <c r="E26" s="593"/>
      <c r="F26" s="593"/>
      <c r="G26" s="593"/>
      <c r="H26" s="593"/>
      <c r="I26" s="27"/>
      <c r="J26" s="28"/>
    </row>
    <row r="27" spans="1:18" s="62" customFormat="1" x14ac:dyDescent="0.25">
      <c r="A27" s="16"/>
      <c r="B27" s="26"/>
      <c r="C27" s="27"/>
      <c r="D27" s="81"/>
      <c r="E27" s="81"/>
      <c r="F27" s="81"/>
      <c r="G27" s="81"/>
      <c r="H27" s="81"/>
      <c r="I27" s="27"/>
      <c r="J27" s="28"/>
      <c r="K27" s="16"/>
      <c r="L27" s="16"/>
      <c r="M27" s="16"/>
      <c r="N27" s="16"/>
      <c r="O27" s="16"/>
      <c r="P27" s="16"/>
      <c r="Q27" s="16"/>
      <c r="R27" s="16"/>
    </row>
    <row r="28" spans="1:18" s="62" customFormat="1" x14ac:dyDescent="0.25">
      <c r="A28" s="16"/>
      <c r="B28" s="26"/>
      <c r="C28" s="27"/>
      <c r="D28" s="594" t="s">
        <v>266</v>
      </c>
      <c r="E28" s="593" t="s">
        <v>53</v>
      </c>
      <c r="F28" s="593"/>
      <c r="G28" s="593"/>
      <c r="H28" s="593"/>
      <c r="I28" s="27"/>
      <c r="J28" s="28"/>
      <c r="K28" s="16"/>
      <c r="L28" s="16"/>
      <c r="M28" s="16"/>
      <c r="N28" s="16"/>
      <c r="O28" s="16"/>
      <c r="P28" s="16"/>
      <c r="Q28" s="16"/>
      <c r="R28" s="16"/>
    </row>
    <row r="29" spans="1:18" s="95" customFormat="1" x14ac:dyDescent="0.25">
      <c r="A29" s="98"/>
      <c r="B29" s="26"/>
      <c r="C29" s="27"/>
      <c r="D29" s="109"/>
      <c r="E29" s="109"/>
      <c r="F29" s="109"/>
      <c r="G29" s="109"/>
      <c r="H29" s="109"/>
      <c r="I29" s="27"/>
      <c r="J29" s="28"/>
      <c r="K29" s="98"/>
      <c r="L29" s="98"/>
      <c r="M29" s="98"/>
      <c r="N29" s="98"/>
      <c r="O29" s="98"/>
      <c r="P29" s="98"/>
      <c r="Q29" s="98"/>
      <c r="R29" s="98"/>
    </row>
    <row r="30" spans="1:18" s="95" customFormat="1" x14ac:dyDescent="0.25">
      <c r="A30" s="98"/>
      <c r="B30" s="26"/>
      <c r="C30" s="27"/>
      <c r="D30" s="594" t="s">
        <v>439</v>
      </c>
      <c r="E30" s="593" t="s">
        <v>53</v>
      </c>
      <c r="F30" s="593"/>
      <c r="G30" s="593"/>
      <c r="H30" s="593"/>
      <c r="I30" s="27"/>
      <c r="J30" s="28"/>
      <c r="K30" s="98"/>
      <c r="L30" s="98"/>
      <c r="M30" s="98"/>
      <c r="N30" s="98"/>
      <c r="O30" s="98"/>
      <c r="P30" s="98"/>
      <c r="Q30" s="98"/>
      <c r="R30" s="98"/>
    </row>
    <row r="31" spans="1:18" s="62" customFormat="1" x14ac:dyDescent="0.25">
      <c r="A31" s="16"/>
      <c r="B31" s="26"/>
      <c r="C31" s="27"/>
      <c r="D31" s="81"/>
      <c r="E31" s="81"/>
      <c r="F31" s="81"/>
      <c r="G31" s="81"/>
      <c r="H31" s="81"/>
      <c r="I31" s="27"/>
      <c r="J31" s="28"/>
      <c r="K31" s="16"/>
      <c r="L31" s="16"/>
      <c r="M31" s="16"/>
      <c r="N31" s="16"/>
      <c r="O31" s="16"/>
      <c r="P31" s="16"/>
      <c r="Q31" s="16"/>
      <c r="R31" s="16"/>
    </row>
    <row r="32" spans="1:18" s="62" customFormat="1" x14ac:dyDescent="0.25">
      <c r="A32" s="16"/>
      <c r="B32" s="26"/>
      <c r="C32" s="27"/>
      <c r="D32" s="592" t="s">
        <v>1557</v>
      </c>
      <c r="E32" s="593"/>
      <c r="F32" s="593"/>
      <c r="G32" s="593"/>
      <c r="H32" s="593"/>
      <c r="I32" s="27"/>
      <c r="J32" s="28"/>
      <c r="K32" s="16"/>
      <c r="L32" s="16"/>
      <c r="M32" s="16"/>
      <c r="N32" s="16"/>
      <c r="O32" s="16"/>
      <c r="P32" s="16"/>
      <c r="Q32" s="16"/>
      <c r="R32" s="16"/>
    </row>
    <row r="33" spans="2:10" x14ac:dyDescent="0.25">
      <c r="B33" s="26"/>
      <c r="C33" s="27"/>
      <c r="D33" s="572"/>
      <c r="E33" s="572"/>
      <c r="F33" s="572"/>
      <c r="G33" s="572"/>
      <c r="H33" s="572"/>
      <c r="I33" s="27"/>
      <c r="J33" s="28"/>
    </row>
    <row r="34" spans="2:10" x14ac:dyDescent="0.25">
      <c r="B34" s="26"/>
      <c r="C34" s="27"/>
      <c r="D34" s="592" t="s">
        <v>1558</v>
      </c>
      <c r="E34" s="593"/>
      <c r="F34" s="593"/>
      <c r="G34" s="593"/>
      <c r="H34" s="593"/>
      <c r="I34" s="27"/>
      <c r="J34" s="28"/>
    </row>
    <row r="35" spans="2:10" x14ac:dyDescent="0.25">
      <c r="B35" s="26"/>
      <c r="C35" s="27"/>
      <c r="D35" s="573"/>
      <c r="E35" s="573"/>
      <c r="F35" s="573"/>
      <c r="G35" s="573"/>
      <c r="H35" s="573"/>
      <c r="I35" s="27"/>
      <c r="J35" s="28"/>
    </row>
    <row r="36" spans="2:10" x14ac:dyDescent="0.25">
      <c r="B36" s="26"/>
      <c r="C36" s="27"/>
      <c r="D36" s="592" t="s">
        <v>1559</v>
      </c>
      <c r="E36" s="593"/>
      <c r="F36" s="593"/>
      <c r="G36" s="593"/>
      <c r="H36" s="593"/>
      <c r="I36" s="27"/>
      <c r="J36" s="28"/>
    </row>
    <row r="37" spans="2:10" x14ac:dyDescent="0.25">
      <c r="B37" s="26"/>
      <c r="C37" s="27"/>
      <c r="D37" s="27"/>
      <c r="E37" s="27"/>
      <c r="F37" s="34"/>
      <c r="G37" s="27"/>
      <c r="H37" s="27"/>
      <c r="I37" s="27"/>
      <c r="J37" s="28"/>
    </row>
    <row r="38" spans="2:10" x14ac:dyDescent="0.25">
      <c r="B38" s="26"/>
      <c r="C38" s="27"/>
      <c r="D38" s="592" t="s">
        <v>1560</v>
      </c>
      <c r="E38" s="593"/>
      <c r="F38" s="593"/>
      <c r="G38" s="593"/>
      <c r="H38" s="593"/>
      <c r="I38" s="27"/>
      <c r="J38" s="28"/>
    </row>
    <row r="39" spans="2:10" ht="15.75" thickBot="1" x14ac:dyDescent="0.3">
      <c r="B39" s="36"/>
      <c r="C39" s="37"/>
      <c r="D39" s="37"/>
      <c r="E39" s="37"/>
      <c r="F39" s="37"/>
      <c r="G39" s="37"/>
      <c r="H39" s="37"/>
      <c r="I39" s="37"/>
      <c r="J39" s="38"/>
    </row>
  </sheetData>
  <sheetProtection password="D161" sheet="1" objects="1" scenarios="1" formatCells="0" formatColumns="0" formatRows="0" insertColumns="0" insertRows="0" insertHyperlinks="0" deleteColumns="0" deleteRows="0" sort="0" autoFilter="0" pivotTables="0"/>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 Overview'!A1" display="Worksheet D1 : NTT - Overview"/>
    <hyperlink ref="D34:H34" location="'D2. NTT - Residential'!A1" display="Worksheet D2 : NTT - Residential"/>
    <hyperlink ref="D36:H36" location="'D3. NTT - Covered bonds'!A1" display="Worksheet D3 :  NTT - Covered bonds"/>
    <hyperlink ref="D38:H38" location="'D4. NTT - Explanations'!A1" display="Worksheet D4 : NTT - Explanation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activeCell="C45" sqref="C45"/>
    </sheetView>
  </sheetViews>
  <sheetFormatPr baseColWidth="10" defaultColWidth="8.85546875" defaultRowHeight="15" outlineLevelRow="1" x14ac:dyDescent="0.25"/>
  <cols>
    <col min="1" max="1" width="13.28515625" style="65" customWidth="1"/>
    <col min="2" max="2" width="60.7109375" style="65" customWidth="1"/>
    <col min="3" max="3" width="44.42578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22" t="s">
        <v>239</v>
      </c>
      <c r="B1" s="22"/>
      <c r="C1" s="64"/>
      <c r="D1" s="64"/>
      <c r="E1" s="64"/>
      <c r="F1" s="64"/>
      <c r="H1" s="64"/>
      <c r="I1" s="22"/>
      <c r="J1" s="64"/>
      <c r="K1" s="64"/>
      <c r="L1" s="64"/>
      <c r="M1" s="64"/>
    </row>
    <row r="2" spans="1:13" ht="15.75" thickBot="1" x14ac:dyDescent="0.3">
      <c r="A2" s="64"/>
      <c r="B2" s="103"/>
      <c r="C2" s="103"/>
      <c r="D2" s="64"/>
      <c r="E2" s="64"/>
      <c r="F2" s="64"/>
      <c r="H2" s="64"/>
      <c r="L2" s="64"/>
      <c r="M2" s="64"/>
    </row>
    <row r="3" spans="1:13" ht="19.5" thickBot="1" x14ac:dyDescent="0.3">
      <c r="A3" s="50"/>
      <c r="B3" s="49" t="s">
        <v>135</v>
      </c>
      <c r="C3" s="104" t="s">
        <v>60</v>
      </c>
      <c r="D3" s="50"/>
      <c r="E3" s="50"/>
      <c r="F3" s="50"/>
      <c r="G3" s="50"/>
      <c r="H3" s="64"/>
      <c r="L3" s="64"/>
      <c r="M3" s="64"/>
    </row>
    <row r="4" spans="1:13" ht="15.75" thickBot="1" x14ac:dyDescent="0.3">
      <c r="H4" s="64"/>
      <c r="L4" s="64"/>
      <c r="M4" s="64"/>
    </row>
    <row r="5" spans="1:13" ht="19.5" thickBot="1" x14ac:dyDescent="0.3">
      <c r="A5" s="73"/>
      <c r="B5" s="91" t="s">
        <v>238</v>
      </c>
      <c r="C5" s="73"/>
      <c r="E5" s="4"/>
      <c r="F5" s="4"/>
      <c r="H5" s="64"/>
      <c r="L5" s="64"/>
      <c r="M5" s="64"/>
    </row>
    <row r="6" spans="1:13" x14ac:dyDescent="0.25">
      <c r="B6" s="85" t="s">
        <v>63</v>
      </c>
      <c r="H6" s="64"/>
      <c r="L6" s="64"/>
      <c r="M6" s="64"/>
    </row>
    <row r="7" spans="1:13" x14ac:dyDescent="0.25">
      <c r="B7" s="86" t="s">
        <v>64</v>
      </c>
      <c r="H7" s="64"/>
      <c r="L7" s="64"/>
      <c r="M7" s="64"/>
    </row>
    <row r="8" spans="1:13" x14ac:dyDescent="0.25">
      <c r="B8" s="86" t="s">
        <v>65</v>
      </c>
      <c r="F8" s="65" t="s">
        <v>220</v>
      </c>
      <c r="H8" s="64"/>
      <c r="L8" s="64"/>
      <c r="M8" s="64"/>
    </row>
    <row r="9" spans="1:13" x14ac:dyDescent="0.25">
      <c r="B9" s="88" t="s">
        <v>222</v>
      </c>
      <c r="H9" s="64"/>
      <c r="L9" s="64"/>
      <c r="M9" s="64"/>
    </row>
    <row r="10" spans="1:13" x14ac:dyDescent="0.25">
      <c r="B10" s="88" t="s">
        <v>223</v>
      </c>
      <c r="H10" s="64"/>
      <c r="L10" s="64"/>
      <c r="M10" s="64"/>
    </row>
    <row r="11" spans="1:13" ht="15.75" thickBot="1" x14ac:dyDescent="0.3">
      <c r="B11" s="89" t="s">
        <v>224</v>
      </c>
      <c r="H11" s="64"/>
      <c r="L11" s="64"/>
      <c r="M11" s="64"/>
    </row>
    <row r="12" spans="1:13" x14ac:dyDescent="0.25">
      <c r="B12" s="78"/>
      <c r="H12" s="64"/>
      <c r="L12" s="64"/>
      <c r="M12" s="64"/>
    </row>
    <row r="13" spans="1:13" ht="37.5" x14ac:dyDescent="0.25">
      <c r="A13" s="21" t="s">
        <v>233</v>
      </c>
      <c r="B13" s="21" t="s">
        <v>63</v>
      </c>
      <c r="C13" s="18"/>
      <c r="D13" s="18"/>
      <c r="E13" s="18"/>
      <c r="F13" s="18"/>
      <c r="G13" s="19"/>
      <c r="H13" s="64"/>
      <c r="L13" s="64"/>
      <c r="M13" s="64"/>
    </row>
    <row r="14" spans="1:13" x14ac:dyDescent="0.25">
      <c r="A14" s="65" t="s">
        <v>440</v>
      </c>
      <c r="B14" s="55" t="s">
        <v>54</v>
      </c>
      <c r="C14" s="101" t="s">
        <v>0</v>
      </c>
      <c r="E14" s="4"/>
      <c r="F14" s="4"/>
      <c r="H14" s="64"/>
      <c r="L14" s="64"/>
      <c r="M14" s="64"/>
    </row>
    <row r="15" spans="1:13" x14ac:dyDescent="0.25">
      <c r="A15" s="101" t="s">
        <v>441</v>
      </c>
      <c r="B15" s="55" t="s">
        <v>55</v>
      </c>
      <c r="C15" s="101" t="s">
        <v>1156</v>
      </c>
      <c r="E15" s="4"/>
      <c r="F15" s="4"/>
      <c r="H15" s="64"/>
      <c r="L15" s="64"/>
      <c r="M15" s="64"/>
    </row>
    <row r="16" spans="1:13" x14ac:dyDescent="0.25">
      <c r="A16" s="101" t="s">
        <v>442</v>
      </c>
      <c r="B16" s="55" t="s">
        <v>195</v>
      </c>
      <c r="C16" s="74" t="s">
        <v>1564</v>
      </c>
      <c r="E16" s="4"/>
      <c r="F16" s="4"/>
      <c r="H16" s="64"/>
      <c r="L16" s="64"/>
      <c r="M16" s="64"/>
    </row>
    <row r="17" spans="1:13" x14ac:dyDescent="0.25">
      <c r="A17" s="101" t="s">
        <v>443</v>
      </c>
      <c r="B17" s="55" t="s">
        <v>242</v>
      </c>
      <c r="C17" s="563">
        <v>42460</v>
      </c>
      <c r="E17" s="4"/>
      <c r="F17" s="4"/>
      <c r="H17" s="64"/>
      <c r="L17" s="64"/>
      <c r="M17" s="64"/>
    </row>
    <row r="18" spans="1:13" hidden="1" outlineLevel="1" x14ac:dyDescent="0.25">
      <c r="A18" s="101" t="s">
        <v>444</v>
      </c>
      <c r="B18" s="61" t="s">
        <v>225</v>
      </c>
      <c r="E18" s="4"/>
      <c r="F18" s="4"/>
      <c r="H18" s="64"/>
      <c r="L18" s="64"/>
      <c r="M18" s="64"/>
    </row>
    <row r="19" spans="1:13" hidden="1" outlineLevel="1" x14ac:dyDescent="0.25">
      <c r="A19" s="101" t="s">
        <v>445</v>
      </c>
      <c r="B19" s="61" t="s">
        <v>226</v>
      </c>
      <c r="E19" s="4"/>
      <c r="F19" s="4"/>
      <c r="H19" s="64"/>
      <c r="L19" s="64"/>
      <c r="M19" s="64"/>
    </row>
    <row r="20" spans="1:13" hidden="1" outlineLevel="1" x14ac:dyDescent="0.25">
      <c r="A20" s="101" t="s">
        <v>446</v>
      </c>
      <c r="B20" s="61"/>
      <c r="E20" s="4"/>
      <c r="F20" s="4"/>
      <c r="H20" s="64"/>
      <c r="L20" s="64"/>
      <c r="M20" s="64"/>
    </row>
    <row r="21" spans="1:13" hidden="1" outlineLevel="1" x14ac:dyDescent="0.25">
      <c r="A21" s="101" t="s">
        <v>447</v>
      </c>
      <c r="B21" s="61"/>
      <c r="E21" s="4"/>
      <c r="F21" s="4"/>
      <c r="H21" s="64"/>
      <c r="L21" s="64"/>
      <c r="M21" s="64"/>
    </row>
    <row r="22" spans="1:13" hidden="1" outlineLevel="1" x14ac:dyDescent="0.25">
      <c r="A22" s="101" t="s">
        <v>448</v>
      </c>
      <c r="B22" s="61"/>
      <c r="E22" s="4"/>
      <c r="F22" s="4"/>
      <c r="H22" s="64"/>
      <c r="L22" s="64"/>
      <c r="M22" s="64"/>
    </row>
    <row r="23" spans="1:13" hidden="1" outlineLevel="1" x14ac:dyDescent="0.25">
      <c r="A23" s="101" t="s">
        <v>449</v>
      </c>
      <c r="B23" s="61"/>
      <c r="E23" s="4"/>
      <c r="F23" s="4"/>
      <c r="H23" s="64"/>
      <c r="L23" s="64"/>
      <c r="M23" s="64"/>
    </row>
    <row r="24" spans="1:13" hidden="1" outlineLevel="1" x14ac:dyDescent="0.25">
      <c r="A24" s="101" t="s">
        <v>450</v>
      </c>
      <c r="B24" s="61"/>
      <c r="E24" s="4"/>
      <c r="F24" s="4"/>
      <c r="H24" s="64"/>
      <c r="L24" s="64"/>
      <c r="M24" s="64"/>
    </row>
    <row r="25" spans="1:13" hidden="1" outlineLevel="1" x14ac:dyDescent="0.25">
      <c r="A25" s="101" t="s">
        <v>451</v>
      </c>
      <c r="B25" s="61"/>
      <c r="E25" s="4"/>
      <c r="F25" s="4"/>
      <c r="H25" s="64"/>
      <c r="L25" s="64"/>
      <c r="M25" s="64"/>
    </row>
    <row r="26" spans="1:13" ht="18.75" collapsed="1" x14ac:dyDescent="0.25">
      <c r="A26" s="18"/>
      <c r="B26" s="21" t="s">
        <v>64</v>
      </c>
      <c r="C26" s="18"/>
      <c r="D26" s="18"/>
      <c r="E26" s="18"/>
      <c r="F26" s="18"/>
      <c r="G26" s="19"/>
      <c r="H26" s="64"/>
      <c r="L26" s="64"/>
      <c r="M26" s="64"/>
    </row>
    <row r="27" spans="1:13" x14ac:dyDescent="0.25">
      <c r="A27" s="65" t="s">
        <v>452</v>
      </c>
      <c r="B27" s="76" t="s">
        <v>190</v>
      </c>
      <c r="C27" s="101" t="s">
        <v>1157</v>
      </c>
      <c r="D27" s="66"/>
      <c r="E27" s="66"/>
      <c r="F27" s="66"/>
      <c r="H27" s="64"/>
      <c r="L27" s="64"/>
      <c r="M27" s="64"/>
    </row>
    <row r="28" spans="1:13" x14ac:dyDescent="0.25">
      <c r="A28" s="101" t="s">
        <v>453</v>
      </c>
      <c r="B28" s="76" t="s">
        <v>191</v>
      </c>
      <c r="C28" s="101" t="s">
        <v>1157</v>
      </c>
      <c r="D28" s="66"/>
      <c r="E28" s="66"/>
      <c r="F28" s="66"/>
      <c r="H28" s="64"/>
      <c r="L28" s="64"/>
      <c r="M28" s="64"/>
    </row>
    <row r="29" spans="1:13" x14ac:dyDescent="0.25">
      <c r="A29" s="101" t="s">
        <v>454</v>
      </c>
      <c r="B29" s="76" t="s">
        <v>41</v>
      </c>
      <c r="C29" s="74" t="s">
        <v>1158</v>
      </c>
      <c r="E29" s="66"/>
      <c r="F29" s="66"/>
      <c r="H29" s="64"/>
      <c r="L29" s="64"/>
      <c r="M29" s="64"/>
    </row>
    <row r="30" spans="1:13" hidden="1" outlineLevel="1" x14ac:dyDescent="0.25">
      <c r="A30" s="101" t="s">
        <v>455</v>
      </c>
      <c r="B30" s="76"/>
      <c r="E30" s="66"/>
      <c r="F30" s="66"/>
      <c r="H30" s="64"/>
      <c r="L30" s="64"/>
      <c r="M30" s="64"/>
    </row>
    <row r="31" spans="1:13" hidden="1" outlineLevel="1" x14ac:dyDescent="0.25">
      <c r="A31" s="101" t="s">
        <v>456</v>
      </c>
      <c r="B31" s="76"/>
      <c r="E31" s="66"/>
      <c r="F31" s="66"/>
      <c r="H31" s="64"/>
      <c r="L31" s="64"/>
      <c r="M31" s="64"/>
    </row>
    <row r="32" spans="1:13" hidden="1" outlineLevel="1" x14ac:dyDescent="0.25">
      <c r="A32" s="101" t="s">
        <v>457</v>
      </c>
      <c r="B32" s="76"/>
      <c r="E32" s="66"/>
      <c r="F32" s="66"/>
      <c r="H32" s="64"/>
      <c r="L32" s="64"/>
      <c r="M32" s="64"/>
    </row>
    <row r="33" spans="1:13" hidden="1" outlineLevel="1" x14ac:dyDescent="0.25">
      <c r="A33" s="101" t="s">
        <v>458</v>
      </c>
      <c r="B33" s="76"/>
      <c r="E33" s="66"/>
      <c r="F33" s="66"/>
      <c r="H33" s="64"/>
      <c r="L33" s="64"/>
      <c r="M33" s="64"/>
    </row>
    <row r="34" spans="1:13" hidden="1" outlineLevel="1" x14ac:dyDescent="0.25">
      <c r="A34" s="101" t="s">
        <v>459</v>
      </c>
      <c r="B34" s="76"/>
      <c r="E34" s="66"/>
      <c r="F34" s="66"/>
      <c r="H34" s="64"/>
      <c r="L34" s="64"/>
      <c r="M34" s="64"/>
    </row>
    <row r="35" spans="1:13" hidden="1" outlineLevel="1" x14ac:dyDescent="0.25">
      <c r="A35" s="101" t="s">
        <v>460</v>
      </c>
      <c r="B35" s="15"/>
      <c r="E35" s="66"/>
      <c r="F35" s="66"/>
      <c r="H35" s="64"/>
      <c r="L35" s="64"/>
      <c r="M35" s="64"/>
    </row>
    <row r="36" spans="1:13" ht="18.75" collapsed="1" x14ac:dyDescent="0.25">
      <c r="A36" s="21"/>
      <c r="B36" s="21" t="s">
        <v>65</v>
      </c>
      <c r="C36" s="21"/>
      <c r="D36" s="18"/>
      <c r="E36" s="18"/>
      <c r="F36" s="18"/>
      <c r="G36" s="19"/>
      <c r="H36" s="64"/>
      <c r="L36" s="64"/>
      <c r="M36" s="64"/>
    </row>
    <row r="37" spans="1:13" ht="15" customHeight="1" x14ac:dyDescent="0.25">
      <c r="A37" s="70"/>
      <c r="B37" s="72" t="s">
        <v>766</v>
      </c>
      <c r="C37" s="70" t="s">
        <v>86</v>
      </c>
      <c r="D37" s="70"/>
      <c r="E37" s="57"/>
      <c r="F37" s="71"/>
      <c r="G37" s="71"/>
      <c r="H37" s="64"/>
      <c r="L37" s="64"/>
      <c r="M37" s="64"/>
    </row>
    <row r="38" spans="1:13" x14ac:dyDescent="0.25">
      <c r="A38" s="65" t="s">
        <v>461</v>
      </c>
      <c r="B38" s="66" t="s">
        <v>139</v>
      </c>
      <c r="C38" s="547">
        <v>31001.189401</v>
      </c>
      <c r="F38" s="66"/>
      <c r="H38" s="64"/>
      <c r="L38" s="64"/>
      <c r="M38" s="64"/>
    </row>
    <row r="39" spans="1:13" x14ac:dyDescent="0.25">
      <c r="A39" s="101" t="s">
        <v>462</v>
      </c>
      <c r="B39" s="66" t="s">
        <v>140</v>
      </c>
      <c r="C39" s="547">
        <v>24319.365155</v>
      </c>
      <c r="F39" s="66"/>
      <c r="H39" s="64"/>
      <c r="L39" s="64"/>
      <c r="M39" s="64"/>
    </row>
    <row r="40" spans="1:13" hidden="1" outlineLevel="1" x14ac:dyDescent="0.25">
      <c r="A40" s="101" t="s">
        <v>463</v>
      </c>
      <c r="B40" s="83" t="s">
        <v>243</v>
      </c>
      <c r="C40" s="101" t="s">
        <v>192</v>
      </c>
      <c r="F40" s="66"/>
      <c r="H40" s="64"/>
      <c r="L40" s="64"/>
      <c r="M40" s="64"/>
    </row>
    <row r="41" spans="1:13" hidden="1" outlineLevel="1" x14ac:dyDescent="0.25">
      <c r="A41" s="101" t="s">
        <v>464</v>
      </c>
      <c r="B41" s="83" t="s">
        <v>244</v>
      </c>
      <c r="C41" s="101" t="s">
        <v>192</v>
      </c>
      <c r="F41" s="66"/>
      <c r="H41" s="64"/>
      <c r="L41" s="64"/>
      <c r="M41" s="64"/>
    </row>
    <row r="42" spans="1:13" hidden="1" outlineLevel="1" x14ac:dyDescent="0.25">
      <c r="A42" s="101" t="s">
        <v>465</v>
      </c>
      <c r="B42" s="66"/>
      <c r="F42" s="66"/>
      <c r="H42" s="64"/>
      <c r="L42" s="64"/>
      <c r="M42" s="64"/>
    </row>
    <row r="43" spans="1:13" hidden="1" outlineLevel="1" x14ac:dyDescent="0.25">
      <c r="A43" s="101" t="s">
        <v>466</v>
      </c>
      <c r="B43" s="66"/>
      <c r="F43" s="66"/>
      <c r="H43" s="64"/>
      <c r="L43" s="64"/>
      <c r="M43" s="64"/>
    </row>
    <row r="44" spans="1:13" ht="15" customHeight="1" collapsed="1" x14ac:dyDescent="0.25">
      <c r="A44" s="70"/>
      <c r="B44" s="72" t="s">
        <v>767</v>
      </c>
      <c r="C44" s="70" t="s">
        <v>29</v>
      </c>
      <c r="D44" s="70" t="s">
        <v>30</v>
      </c>
      <c r="E44" s="57"/>
      <c r="F44" s="71" t="s">
        <v>136</v>
      </c>
      <c r="G44" s="71" t="s">
        <v>167</v>
      </c>
      <c r="H44" s="64"/>
      <c r="L44" s="64"/>
      <c r="M44" s="64"/>
    </row>
    <row r="45" spans="1:13" x14ac:dyDescent="0.25">
      <c r="A45" s="101" t="s">
        <v>467</v>
      </c>
      <c r="B45" s="97" t="s">
        <v>245</v>
      </c>
      <c r="C45" s="565">
        <v>0.27910000000000001</v>
      </c>
      <c r="D45" s="565">
        <v>0.27475323485680031</v>
      </c>
      <c r="E45" s="101"/>
      <c r="F45" s="122">
        <v>0.05</v>
      </c>
      <c r="G45" s="101" t="s">
        <v>192</v>
      </c>
      <c r="H45" s="64"/>
      <c r="L45" s="64"/>
      <c r="M45" s="64"/>
    </row>
    <row r="46" spans="1:13" outlineLevel="1" x14ac:dyDescent="0.25">
      <c r="A46" s="101" t="s">
        <v>468</v>
      </c>
      <c r="B46" s="61" t="s">
        <v>227</v>
      </c>
      <c r="C46" s="101" t="s">
        <v>192</v>
      </c>
      <c r="D46" s="122">
        <v>1.0572999999999999</v>
      </c>
      <c r="E46" s="101"/>
      <c r="F46" s="122">
        <v>1</v>
      </c>
      <c r="G46" s="65"/>
      <c r="H46" s="64"/>
      <c r="L46" s="64"/>
      <c r="M46" s="64"/>
    </row>
    <row r="47" spans="1:13" outlineLevel="1" x14ac:dyDescent="0.25">
      <c r="A47" s="101" t="s">
        <v>469</v>
      </c>
      <c r="B47" s="61" t="s">
        <v>228</v>
      </c>
      <c r="G47" s="65"/>
      <c r="H47" s="64"/>
      <c r="L47" s="64"/>
      <c r="M47" s="64"/>
    </row>
    <row r="48" spans="1:13" hidden="1" outlineLevel="1" x14ac:dyDescent="0.25">
      <c r="A48" s="101" t="s">
        <v>470</v>
      </c>
      <c r="B48" s="102"/>
      <c r="G48" s="65"/>
      <c r="H48" s="64"/>
      <c r="L48" s="64"/>
      <c r="M48" s="64"/>
    </row>
    <row r="49" spans="1:13" hidden="1" outlineLevel="1" x14ac:dyDescent="0.25">
      <c r="A49" s="101" t="s">
        <v>471</v>
      </c>
      <c r="B49" s="61"/>
      <c r="G49" s="65"/>
      <c r="H49" s="64"/>
      <c r="L49" s="64"/>
      <c r="M49" s="64"/>
    </row>
    <row r="50" spans="1:13" hidden="1" outlineLevel="1" x14ac:dyDescent="0.25">
      <c r="A50" s="101" t="s">
        <v>472</v>
      </c>
      <c r="B50" s="61"/>
      <c r="G50" s="65"/>
      <c r="H50" s="64"/>
      <c r="L50" s="64"/>
      <c r="M50" s="64"/>
    </row>
    <row r="51" spans="1:13" hidden="1" outlineLevel="1" x14ac:dyDescent="0.25">
      <c r="A51" s="101" t="s">
        <v>473</v>
      </c>
      <c r="B51" s="61"/>
      <c r="G51" s="65"/>
      <c r="H51" s="64"/>
      <c r="L51" s="64"/>
      <c r="M51" s="64"/>
    </row>
    <row r="52" spans="1:13" ht="15" customHeight="1" collapsed="1" x14ac:dyDescent="0.25">
      <c r="A52" s="70"/>
      <c r="B52" s="72" t="s">
        <v>768</v>
      </c>
      <c r="C52" s="70" t="s">
        <v>86</v>
      </c>
      <c r="D52" s="70"/>
      <c r="E52" s="57"/>
      <c r="F52" s="71" t="s">
        <v>152</v>
      </c>
      <c r="G52" s="71"/>
      <c r="H52" s="64"/>
      <c r="L52" s="64"/>
      <c r="M52" s="64"/>
    </row>
    <row r="53" spans="1:13" x14ac:dyDescent="0.25">
      <c r="A53" s="101" t="s">
        <v>474</v>
      </c>
      <c r="B53" s="66" t="s">
        <v>35</v>
      </c>
      <c r="C53" s="547">
        <v>31001.189401</v>
      </c>
      <c r="E53" s="67"/>
      <c r="F53" s="548">
        <f>IF($C$58=0,"",IF(C53="[for completion]","",C53/$C$58))</f>
        <v>0.91619269568577044</v>
      </c>
      <c r="G53" s="59"/>
      <c r="H53" s="64"/>
      <c r="L53" s="64"/>
      <c r="M53" s="64"/>
    </row>
    <row r="54" spans="1:13" x14ac:dyDescent="0.25">
      <c r="A54" s="101" t="s">
        <v>475</v>
      </c>
      <c r="B54" s="66" t="s">
        <v>189</v>
      </c>
      <c r="C54" s="547">
        <v>0</v>
      </c>
      <c r="E54" s="67"/>
      <c r="F54" s="548">
        <f>IF($C$58=0,"",IF(C54="[for completion]","",C54/$C$58))</f>
        <v>0</v>
      </c>
      <c r="G54" s="59"/>
      <c r="H54" s="64"/>
      <c r="L54" s="64"/>
      <c r="M54" s="64"/>
    </row>
    <row r="55" spans="1:13" x14ac:dyDescent="0.25">
      <c r="A55" s="101" t="s">
        <v>476</v>
      </c>
      <c r="B55" s="97" t="s">
        <v>162</v>
      </c>
      <c r="C55" s="547">
        <v>0</v>
      </c>
      <c r="D55" s="101"/>
      <c r="E55" s="67"/>
      <c r="F55" s="548">
        <f>IF($C$58=0,"",IF(C55="[for completion]","",C55/$C$58))</f>
        <v>0</v>
      </c>
      <c r="G55" s="59"/>
      <c r="H55" s="64"/>
      <c r="I55" s="101"/>
      <c r="J55" s="101"/>
      <c r="K55" s="101"/>
      <c r="L55" s="64"/>
      <c r="M55" s="64"/>
    </row>
    <row r="56" spans="1:13" x14ac:dyDescent="0.25">
      <c r="A56" s="101" t="s">
        <v>477</v>
      </c>
      <c r="B56" s="66" t="s">
        <v>56</v>
      </c>
      <c r="C56" s="547">
        <v>2835.7856665600002</v>
      </c>
      <c r="E56" s="67"/>
      <c r="F56" s="548">
        <f>IF($C$58=0,"",IF(C56="[for completion]","",C56/$C$58))</f>
        <v>8.3807304314229586E-2</v>
      </c>
      <c r="G56" s="59"/>
      <c r="H56" s="64"/>
      <c r="L56" s="64"/>
      <c r="M56" s="64"/>
    </row>
    <row r="57" spans="1:13" x14ac:dyDescent="0.25">
      <c r="A57" s="101" t="s">
        <v>478</v>
      </c>
      <c r="B57" s="65" t="s">
        <v>2</v>
      </c>
      <c r="C57" s="547">
        <v>0</v>
      </c>
      <c r="E57" s="67"/>
      <c r="F57" s="548">
        <f>IF($C$58=0,"",IF(C57="[for completion]","",C57/$C$58))</f>
        <v>0</v>
      </c>
      <c r="G57" s="59"/>
      <c r="H57" s="64"/>
      <c r="L57" s="64"/>
      <c r="M57" s="64"/>
    </row>
    <row r="58" spans="1:13" x14ac:dyDescent="0.25">
      <c r="A58" s="101" t="s">
        <v>479</v>
      </c>
      <c r="B58" s="68" t="s">
        <v>1</v>
      </c>
      <c r="C58" s="67">
        <f>+C53+C54+C55+C56+C57</f>
        <v>33836.975067560001</v>
      </c>
      <c r="D58" s="67"/>
      <c r="E58" s="67"/>
      <c r="F58" s="548">
        <f>SUM(F53:F57)</f>
        <v>1</v>
      </c>
      <c r="G58" s="59"/>
      <c r="H58" s="64"/>
      <c r="L58" s="64"/>
      <c r="M58" s="64"/>
    </row>
    <row r="59" spans="1:13" hidden="1" outlineLevel="1" x14ac:dyDescent="0.25">
      <c r="A59" s="101" t="s">
        <v>480</v>
      </c>
      <c r="B59" s="79" t="s">
        <v>161</v>
      </c>
      <c r="C59" s="101"/>
      <c r="E59" s="67"/>
      <c r="F59" s="59">
        <f>IF($C$58=0,"",IF(C59="[for completion]","",C59/$C$58))</f>
        <v>0</v>
      </c>
      <c r="G59" s="59"/>
      <c r="H59" s="64"/>
      <c r="L59" s="64"/>
      <c r="M59" s="64"/>
    </row>
    <row r="60" spans="1:13" hidden="1" outlineLevel="1" x14ac:dyDescent="0.25">
      <c r="A60" s="101" t="s">
        <v>481</v>
      </c>
      <c r="B60" s="79" t="s">
        <v>161</v>
      </c>
      <c r="E60" s="67"/>
      <c r="F60" s="59">
        <f t="shared" ref="F60:F64" si="0">IF($C$58=0,"",IF(C60="[for completion]","",C60/$C$58))</f>
        <v>0</v>
      </c>
      <c r="G60" s="59"/>
      <c r="H60" s="64"/>
      <c r="L60" s="64"/>
      <c r="M60" s="64"/>
    </row>
    <row r="61" spans="1:13" hidden="1" outlineLevel="1" x14ac:dyDescent="0.25">
      <c r="A61" s="101" t="s">
        <v>482</v>
      </c>
      <c r="B61" s="79" t="s">
        <v>161</v>
      </c>
      <c r="E61" s="67"/>
      <c r="F61" s="59">
        <f t="shared" si="0"/>
        <v>0</v>
      </c>
      <c r="G61" s="59"/>
      <c r="H61" s="64"/>
      <c r="L61" s="64"/>
      <c r="M61" s="64"/>
    </row>
    <row r="62" spans="1:13" hidden="1" outlineLevel="1" x14ac:dyDescent="0.25">
      <c r="A62" s="101" t="s">
        <v>483</v>
      </c>
      <c r="B62" s="79" t="s">
        <v>161</v>
      </c>
      <c r="E62" s="67"/>
      <c r="F62" s="59">
        <f t="shared" si="0"/>
        <v>0</v>
      </c>
      <c r="G62" s="59"/>
      <c r="H62" s="64"/>
      <c r="L62" s="64"/>
      <c r="M62" s="64"/>
    </row>
    <row r="63" spans="1:13" hidden="1" outlineLevel="1" x14ac:dyDescent="0.25">
      <c r="A63" s="101" t="s">
        <v>484</v>
      </c>
      <c r="B63" s="79" t="s">
        <v>161</v>
      </c>
      <c r="E63" s="67"/>
      <c r="F63" s="59">
        <f t="shared" si="0"/>
        <v>0</v>
      </c>
      <c r="G63" s="59"/>
      <c r="H63" s="64"/>
      <c r="L63" s="64"/>
      <c r="M63" s="64"/>
    </row>
    <row r="64" spans="1:13" hidden="1" outlineLevel="1" x14ac:dyDescent="0.25">
      <c r="A64" s="101" t="s">
        <v>485</v>
      </c>
      <c r="B64" s="79" t="s">
        <v>161</v>
      </c>
      <c r="C64" s="63"/>
      <c r="D64" s="63"/>
      <c r="E64" s="63"/>
      <c r="F64" s="59">
        <f t="shared" si="0"/>
        <v>0</v>
      </c>
      <c r="G64" s="60"/>
      <c r="H64" s="64"/>
      <c r="L64" s="64"/>
      <c r="M64" s="64"/>
    </row>
    <row r="65" spans="1:13" ht="15" customHeight="1" collapsed="1" x14ac:dyDescent="0.25">
      <c r="A65" s="70"/>
      <c r="B65" s="72" t="s">
        <v>769</v>
      </c>
      <c r="C65" s="70" t="s">
        <v>94</v>
      </c>
      <c r="D65" s="70" t="s">
        <v>93</v>
      </c>
      <c r="E65" s="57"/>
      <c r="F65" s="71" t="s">
        <v>58</v>
      </c>
      <c r="G65" s="71" t="s">
        <v>57</v>
      </c>
      <c r="H65" s="64"/>
      <c r="L65" s="64"/>
      <c r="M65" s="64"/>
    </row>
    <row r="66" spans="1:13" x14ac:dyDescent="0.25">
      <c r="A66" s="101" t="s">
        <v>486</v>
      </c>
      <c r="B66" s="66" t="s">
        <v>85</v>
      </c>
      <c r="C66" s="566">
        <v>7.6800318601445055</v>
      </c>
      <c r="D66" s="566">
        <v>5.1992149290627188</v>
      </c>
      <c r="E66" s="55"/>
      <c r="F66" s="48"/>
      <c r="G66" s="46"/>
      <c r="H66" s="64"/>
      <c r="L66" s="64"/>
      <c r="M66" s="64"/>
    </row>
    <row r="67" spans="1:13" x14ac:dyDescent="0.25">
      <c r="B67" s="66"/>
      <c r="C67" s="55"/>
      <c r="D67" s="55"/>
      <c r="E67" s="55"/>
      <c r="F67" s="46"/>
      <c r="G67" s="46"/>
      <c r="H67" s="64"/>
      <c r="L67" s="64"/>
      <c r="M67" s="64"/>
    </row>
    <row r="68" spans="1:13" x14ac:dyDescent="0.25">
      <c r="B68" s="66" t="s">
        <v>82</v>
      </c>
      <c r="C68" s="101"/>
      <c r="D68" s="101"/>
      <c r="E68" s="55"/>
      <c r="F68" s="46"/>
      <c r="G68" s="46"/>
      <c r="H68" s="64"/>
      <c r="L68" s="64"/>
      <c r="M68" s="64"/>
    </row>
    <row r="69" spans="1:13" x14ac:dyDescent="0.25">
      <c r="A69" s="101" t="s">
        <v>487</v>
      </c>
      <c r="B69" s="9" t="s">
        <v>11</v>
      </c>
      <c r="C69" s="547">
        <v>2749</v>
      </c>
      <c r="D69" s="547">
        <v>4169</v>
      </c>
      <c r="E69" s="9"/>
      <c r="F69" s="548">
        <f t="shared" ref="F69:F75" si="1">IF($C$76=0,"",IF(C69="[for completion]","",C69/$C$76))</f>
        <v>8.8674558885197249E-2</v>
      </c>
      <c r="G69" s="548">
        <f>IF($D$76=0,"",IF(D69="[Mark as ND1 if not relevant]","",D69/$D$76))</f>
        <v>0.13447953291829295</v>
      </c>
      <c r="H69" s="64"/>
      <c r="L69" s="64"/>
      <c r="M69" s="64"/>
    </row>
    <row r="70" spans="1:13" x14ac:dyDescent="0.25">
      <c r="A70" s="101" t="s">
        <v>488</v>
      </c>
      <c r="B70" s="9" t="s">
        <v>5</v>
      </c>
      <c r="C70" s="547">
        <v>2362</v>
      </c>
      <c r="D70" s="547">
        <v>3746</v>
      </c>
      <c r="E70" s="9"/>
      <c r="F70" s="548">
        <f t="shared" si="1"/>
        <v>7.6191090609980319E-2</v>
      </c>
      <c r="G70" s="548">
        <f t="shared" ref="G70:G75" si="2">IF($D$76=0,"",IF(D70="[Mark as ND1 if not relevant]","",D70/$D$76))</f>
        <v>0.12083481178026516</v>
      </c>
      <c r="H70" s="64"/>
      <c r="L70" s="64"/>
      <c r="M70" s="64"/>
    </row>
    <row r="71" spans="1:13" x14ac:dyDescent="0.25">
      <c r="A71" s="101" t="s">
        <v>489</v>
      </c>
      <c r="B71" s="9" t="s">
        <v>6</v>
      </c>
      <c r="C71" s="547">
        <v>2341</v>
      </c>
      <c r="D71" s="547">
        <v>3361</v>
      </c>
      <c r="E71" s="9"/>
      <c r="F71" s="548">
        <f t="shared" si="1"/>
        <v>7.5513693106673982E-2</v>
      </c>
      <c r="G71" s="548">
        <f t="shared" si="2"/>
        <v>0.10841585755298216</v>
      </c>
      <c r="H71" s="64"/>
      <c r="L71" s="64"/>
      <c r="M71" s="64"/>
    </row>
    <row r="72" spans="1:13" x14ac:dyDescent="0.25">
      <c r="A72" s="101" t="s">
        <v>490</v>
      </c>
      <c r="B72" s="9" t="s">
        <v>7</v>
      </c>
      <c r="C72" s="547">
        <v>2293</v>
      </c>
      <c r="D72" s="547">
        <v>3011</v>
      </c>
      <c r="E72" s="9"/>
      <c r="F72" s="548">
        <f t="shared" si="1"/>
        <v>7.3965355956259471E-2</v>
      </c>
      <c r="G72" s="548">
        <f t="shared" si="2"/>
        <v>9.7125899164543075E-2</v>
      </c>
      <c r="H72" s="64"/>
      <c r="L72" s="64"/>
      <c r="M72" s="64"/>
    </row>
    <row r="73" spans="1:13" x14ac:dyDescent="0.25">
      <c r="A73" s="101" t="s">
        <v>491</v>
      </c>
      <c r="B73" s="9" t="s">
        <v>8</v>
      </c>
      <c r="C73" s="547">
        <v>2221</v>
      </c>
      <c r="D73" s="547">
        <v>2693</v>
      </c>
      <c r="E73" s="9"/>
      <c r="F73" s="548">
        <f t="shared" si="1"/>
        <v>7.1642850230637725E-2</v>
      </c>
      <c r="G73" s="548">
        <f t="shared" si="2"/>
        <v>8.6868165543046993E-2</v>
      </c>
      <c r="H73" s="64"/>
      <c r="L73" s="64"/>
      <c r="M73" s="64"/>
    </row>
    <row r="74" spans="1:13" x14ac:dyDescent="0.25">
      <c r="A74" s="101" t="s">
        <v>492</v>
      </c>
      <c r="B74" s="9" t="s">
        <v>9</v>
      </c>
      <c r="C74" s="547">
        <v>9965</v>
      </c>
      <c r="D74" s="547">
        <v>9619</v>
      </c>
      <c r="E74" s="9"/>
      <c r="F74" s="548">
        <f t="shared" si="1"/>
        <v>0.32144124383084416</v>
      </c>
      <c r="G74" s="548">
        <f t="shared" si="2"/>
        <v>0.31028031353827296</v>
      </c>
      <c r="H74" s="64"/>
      <c r="L74" s="64"/>
      <c r="M74" s="64"/>
    </row>
    <row r="75" spans="1:13" x14ac:dyDescent="0.25">
      <c r="A75" s="101" t="s">
        <v>493</v>
      </c>
      <c r="B75" s="9" t="s">
        <v>10</v>
      </c>
      <c r="C75" s="547">
        <v>9070</v>
      </c>
      <c r="D75" s="547">
        <v>4402</v>
      </c>
      <c r="E75" s="9"/>
      <c r="F75" s="548">
        <f t="shared" si="1"/>
        <v>0.29257120738040709</v>
      </c>
      <c r="G75" s="548">
        <f t="shared" si="2"/>
        <v>0.1419954195025967</v>
      </c>
      <c r="H75" s="64"/>
      <c r="L75" s="64"/>
      <c r="M75" s="64"/>
    </row>
    <row r="76" spans="1:13" x14ac:dyDescent="0.25">
      <c r="A76" s="101" t="s">
        <v>494</v>
      </c>
      <c r="B76" s="10" t="s">
        <v>1</v>
      </c>
      <c r="C76" s="67">
        <f>SUM(C69:C75)</f>
        <v>31001</v>
      </c>
      <c r="D76" s="67">
        <f>SUM(D69:D75)</f>
        <v>31001</v>
      </c>
      <c r="E76" s="66"/>
      <c r="F76" s="548">
        <f t="shared" ref="F76" si="3">SUM(F69:F75)</f>
        <v>1</v>
      </c>
      <c r="G76" s="548">
        <f>SUM(G69:G75)</f>
        <v>1</v>
      </c>
      <c r="H76" s="64"/>
      <c r="L76" s="64"/>
      <c r="M76" s="64"/>
    </row>
    <row r="77" spans="1:13" hidden="1" outlineLevel="1" x14ac:dyDescent="0.25">
      <c r="A77" s="101" t="s">
        <v>495</v>
      </c>
      <c r="B77" s="77" t="s">
        <v>43</v>
      </c>
      <c r="C77" s="67"/>
      <c r="D77" s="67"/>
      <c r="E77" s="66"/>
      <c r="F77" s="59">
        <f>IF($C$76=0,"",IF(C77="[for completion]","",C77/$C$76))</f>
        <v>0</v>
      </c>
      <c r="G77" s="59">
        <f t="shared" ref="G77:G86" si="4">IF($D$76=0,"",IF(D77="[for completion]","",D77/$D$76))</f>
        <v>0</v>
      </c>
      <c r="H77" s="64"/>
      <c r="L77" s="64"/>
      <c r="M77" s="64"/>
    </row>
    <row r="78" spans="1:13" hidden="1" outlineLevel="1" x14ac:dyDescent="0.25">
      <c r="A78" s="101" t="s">
        <v>496</v>
      </c>
      <c r="B78" s="77" t="s">
        <v>44</v>
      </c>
      <c r="C78" s="67"/>
      <c r="D78" s="67"/>
      <c r="E78" s="66"/>
      <c r="F78" s="59">
        <f t="shared" ref="F78:F86" si="5">IF($C$76=0,"",IF(C78="[for completion]","",C78/$C$76))</f>
        <v>0</v>
      </c>
      <c r="G78" s="59">
        <f t="shared" si="4"/>
        <v>0</v>
      </c>
      <c r="H78" s="64"/>
      <c r="L78" s="64"/>
      <c r="M78" s="64"/>
    </row>
    <row r="79" spans="1:13" hidden="1" outlineLevel="1" x14ac:dyDescent="0.25">
      <c r="A79" s="101" t="s">
        <v>497</v>
      </c>
      <c r="B79" s="77" t="s">
        <v>45</v>
      </c>
      <c r="C79" s="67"/>
      <c r="D79" s="67"/>
      <c r="E79" s="66"/>
      <c r="F79" s="59">
        <f t="shared" si="5"/>
        <v>0</v>
      </c>
      <c r="G79" s="59">
        <f t="shared" si="4"/>
        <v>0</v>
      </c>
      <c r="H79" s="64"/>
      <c r="L79" s="64"/>
      <c r="M79" s="64"/>
    </row>
    <row r="80" spans="1:13" hidden="1" outlineLevel="1" x14ac:dyDescent="0.25">
      <c r="A80" s="101" t="s">
        <v>498</v>
      </c>
      <c r="B80" s="77" t="s">
        <v>47</v>
      </c>
      <c r="C80" s="67"/>
      <c r="D80" s="67"/>
      <c r="E80" s="66"/>
      <c r="F80" s="59">
        <f t="shared" si="5"/>
        <v>0</v>
      </c>
      <c r="G80" s="59">
        <f t="shared" si="4"/>
        <v>0</v>
      </c>
      <c r="H80" s="64"/>
      <c r="L80" s="64"/>
      <c r="M80" s="64"/>
    </row>
    <row r="81" spans="1:13" hidden="1" outlineLevel="1" x14ac:dyDescent="0.25">
      <c r="A81" s="101" t="s">
        <v>499</v>
      </c>
      <c r="B81" s="77" t="s">
        <v>48</v>
      </c>
      <c r="C81" s="67"/>
      <c r="D81" s="67"/>
      <c r="E81" s="66"/>
      <c r="F81" s="59">
        <f t="shared" si="5"/>
        <v>0</v>
      </c>
      <c r="G81" s="59">
        <f t="shared" si="4"/>
        <v>0</v>
      </c>
      <c r="H81" s="64"/>
      <c r="L81" s="64"/>
      <c r="M81" s="64"/>
    </row>
    <row r="82" spans="1:13" hidden="1" outlineLevel="1" x14ac:dyDescent="0.25">
      <c r="A82" s="101" t="s">
        <v>500</v>
      </c>
      <c r="B82" s="77"/>
      <c r="C82" s="67"/>
      <c r="D82" s="67"/>
      <c r="E82" s="66"/>
      <c r="F82" s="59"/>
      <c r="G82" s="59"/>
      <c r="H82" s="64"/>
      <c r="L82" s="64"/>
      <c r="M82" s="64"/>
    </row>
    <row r="83" spans="1:13" hidden="1" outlineLevel="1" x14ac:dyDescent="0.25">
      <c r="A83" s="101" t="s">
        <v>501</v>
      </c>
      <c r="B83" s="77"/>
      <c r="C83" s="67"/>
      <c r="D83" s="67"/>
      <c r="E83" s="66"/>
      <c r="F83" s="59"/>
      <c r="G83" s="59"/>
      <c r="H83" s="64"/>
      <c r="L83" s="64"/>
      <c r="M83" s="64"/>
    </row>
    <row r="84" spans="1:13" hidden="1" outlineLevel="1" x14ac:dyDescent="0.25">
      <c r="A84" s="101" t="s">
        <v>502</v>
      </c>
      <c r="B84" s="77"/>
      <c r="C84" s="67"/>
      <c r="D84" s="67"/>
      <c r="E84" s="66"/>
      <c r="F84" s="59"/>
      <c r="G84" s="59"/>
      <c r="H84" s="64"/>
      <c r="L84" s="64"/>
      <c r="M84" s="64"/>
    </row>
    <row r="85" spans="1:13" hidden="1" outlineLevel="1" x14ac:dyDescent="0.25">
      <c r="A85" s="101" t="s">
        <v>503</v>
      </c>
      <c r="B85" s="10"/>
      <c r="C85" s="67"/>
      <c r="D85" s="67"/>
      <c r="E85" s="66"/>
      <c r="F85" s="59">
        <f t="shared" si="5"/>
        <v>0</v>
      </c>
      <c r="G85" s="59">
        <f t="shared" si="4"/>
        <v>0</v>
      </c>
      <c r="H85" s="64"/>
      <c r="L85" s="64"/>
      <c r="M85" s="64"/>
    </row>
    <row r="86" spans="1:13" hidden="1" outlineLevel="1" x14ac:dyDescent="0.25">
      <c r="A86" s="101" t="s">
        <v>504</v>
      </c>
      <c r="B86" s="77"/>
      <c r="C86" s="67"/>
      <c r="D86" s="67"/>
      <c r="E86" s="66"/>
      <c r="F86" s="59">
        <f t="shared" si="5"/>
        <v>0</v>
      </c>
      <c r="G86" s="59">
        <f t="shared" si="4"/>
        <v>0</v>
      </c>
      <c r="H86" s="64"/>
      <c r="L86" s="64"/>
      <c r="M86" s="64"/>
    </row>
    <row r="87" spans="1:13" ht="15" customHeight="1" collapsed="1" x14ac:dyDescent="0.25">
      <c r="A87" s="70"/>
      <c r="B87" s="72" t="s">
        <v>770</v>
      </c>
      <c r="C87" s="70" t="s">
        <v>94</v>
      </c>
      <c r="D87" s="70" t="s">
        <v>93</v>
      </c>
      <c r="E87" s="57"/>
      <c r="F87" s="71" t="s">
        <v>58</v>
      </c>
      <c r="G87" s="71" t="s">
        <v>57</v>
      </c>
      <c r="H87" s="64"/>
      <c r="L87" s="64"/>
      <c r="M87" s="64"/>
    </row>
    <row r="88" spans="1:13" x14ac:dyDescent="0.25">
      <c r="A88" s="101" t="s">
        <v>505</v>
      </c>
      <c r="B88" s="66" t="s">
        <v>85</v>
      </c>
      <c r="C88" s="567">
        <v>52.655635128503484</v>
      </c>
      <c r="D88" s="567">
        <v>52.655635128503484</v>
      </c>
      <c r="E88" s="55"/>
      <c r="F88" s="48"/>
      <c r="G88" s="46"/>
      <c r="H88" s="64"/>
      <c r="L88" s="64"/>
      <c r="M88" s="64"/>
    </row>
    <row r="89" spans="1:13" x14ac:dyDescent="0.25">
      <c r="B89" s="66"/>
      <c r="C89" s="55"/>
      <c r="D89" s="55"/>
      <c r="E89" s="55"/>
      <c r="F89" s="46"/>
      <c r="G89" s="46"/>
      <c r="H89" s="64"/>
      <c r="L89" s="64"/>
      <c r="M89" s="64"/>
    </row>
    <row r="90" spans="1:13" x14ac:dyDescent="0.25">
      <c r="A90" s="101" t="s">
        <v>506</v>
      </c>
      <c r="B90" s="66" t="s">
        <v>82</v>
      </c>
      <c r="C90" s="101"/>
      <c r="D90" s="101"/>
      <c r="E90" s="55"/>
      <c r="F90" s="46"/>
      <c r="G90" s="46"/>
      <c r="H90" s="64"/>
      <c r="L90" s="64"/>
      <c r="M90" s="64"/>
    </row>
    <row r="91" spans="1:13" x14ac:dyDescent="0.25">
      <c r="A91" s="101" t="s">
        <v>507</v>
      </c>
      <c r="B91" s="9" t="s">
        <v>11</v>
      </c>
      <c r="C91" s="547">
        <v>2792</v>
      </c>
      <c r="D91" s="547">
        <v>2792</v>
      </c>
      <c r="E91" s="9"/>
      <c r="F91" s="548">
        <f>IF($C$98=0,"",IF(C91="[for completion]","",C91/$C$98))</f>
        <v>0.11480735227599818</v>
      </c>
      <c r="G91" s="548">
        <f>IF($D$98=0,"",IF(D91="[Mark as ND1 if not relevant]","",D91/$D$98))</f>
        <v>0.11480735227599818</v>
      </c>
      <c r="H91" s="64"/>
      <c r="L91" s="64"/>
      <c r="M91" s="64"/>
    </row>
    <row r="92" spans="1:13" x14ac:dyDescent="0.25">
      <c r="A92" s="101" t="s">
        <v>508</v>
      </c>
      <c r="B92" s="9" t="s">
        <v>5</v>
      </c>
      <c r="C92" s="547">
        <v>2085</v>
      </c>
      <c r="D92" s="547">
        <v>2085</v>
      </c>
      <c r="E92" s="9"/>
      <c r="F92" s="548">
        <f t="shared" ref="F92:F108" si="6">IF($C$98=0,"",IF(C92="[for completion]","",C92/$C$98))</f>
        <v>8.5735433200378311E-2</v>
      </c>
      <c r="G92" s="548">
        <f t="shared" ref="G92:G97" si="7">IF($D$98=0,"",IF(D92="[Mark as ND1 if not relevant]","",D92/$D$98))</f>
        <v>8.5735433200378311E-2</v>
      </c>
      <c r="H92" s="64"/>
      <c r="L92" s="64"/>
      <c r="M92" s="64"/>
    </row>
    <row r="93" spans="1:13" x14ac:dyDescent="0.25">
      <c r="A93" s="101" t="s">
        <v>509</v>
      </c>
      <c r="B93" s="9" t="s">
        <v>6</v>
      </c>
      <c r="C93" s="547">
        <v>3855</v>
      </c>
      <c r="D93" s="547">
        <v>3855</v>
      </c>
      <c r="E93" s="9"/>
      <c r="F93" s="548">
        <f t="shared" si="6"/>
        <v>0.15851803116904478</v>
      </c>
      <c r="G93" s="548">
        <f t="shared" si="7"/>
        <v>0.15851803116904478</v>
      </c>
      <c r="H93" s="64"/>
      <c r="L93" s="64"/>
      <c r="M93" s="64"/>
    </row>
    <row r="94" spans="1:13" x14ac:dyDescent="0.25">
      <c r="A94" s="101" t="s">
        <v>510</v>
      </c>
      <c r="B94" s="9" t="s">
        <v>7</v>
      </c>
      <c r="C94" s="547">
        <v>2000</v>
      </c>
      <c r="D94" s="547">
        <v>2000</v>
      </c>
      <c r="E94" s="9"/>
      <c r="F94" s="548">
        <f t="shared" si="6"/>
        <v>8.2240223693408443E-2</v>
      </c>
      <c r="G94" s="548">
        <f t="shared" si="7"/>
        <v>8.2240223693408443E-2</v>
      </c>
      <c r="H94" s="64"/>
      <c r="L94" s="64"/>
      <c r="M94" s="64"/>
    </row>
    <row r="95" spans="1:13" x14ac:dyDescent="0.25">
      <c r="A95" s="101" t="s">
        <v>511</v>
      </c>
      <c r="B95" s="9" t="s">
        <v>8</v>
      </c>
      <c r="C95" s="547">
        <v>4700</v>
      </c>
      <c r="D95" s="547">
        <v>4700</v>
      </c>
      <c r="E95" s="9"/>
      <c r="F95" s="548">
        <f t="shared" si="6"/>
        <v>0.19326452567950986</v>
      </c>
      <c r="G95" s="548">
        <f t="shared" si="7"/>
        <v>0.19326452567950986</v>
      </c>
      <c r="H95" s="64"/>
      <c r="L95" s="64"/>
      <c r="M95" s="64"/>
    </row>
    <row r="96" spans="1:13" x14ac:dyDescent="0.25">
      <c r="A96" s="101" t="s">
        <v>512</v>
      </c>
      <c r="B96" s="9" t="s">
        <v>9</v>
      </c>
      <c r="C96" s="547">
        <v>8887</v>
      </c>
      <c r="D96" s="547">
        <v>8887</v>
      </c>
      <c r="E96" s="9"/>
      <c r="F96" s="548">
        <f t="shared" si="6"/>
        <v>0.36543443398166042</v>
      </c>
      <c r="G96" s="548">
        <f t="shared" si="7"/>
        <v>0.36543443398166042</v>
      </c>
      <c r="H96" s="64"/>
      <c r="L96" s="64"/>
      <c r="M96" s="64"/>
    </row>
    <row r="97" spans="1:14" x14ac:dyDescent="0.25">
      <c r="A97" s="101" t="s">
        <v>513</v>
      </c>
      <c r="B97" s="9" t="s">
        <v>10</v>
      </c>
      <c r="C97" s="547">
        <v>0</v>
      </c>
      <c r="D97" s="547">
        <v>0</v>
      </c>
      <c r="E97" s="9"/>
      <c r="F97" s="548">
        <f t="shared" si="6"/>
        <v>0</v>
      </c>
      <c r="G97" s="548">
        <f t="shared" si="7"/>
        <v>0</v>
      </c>
      <c r="H97" s="64"/>
      <c r="L97" s="64"/>
      <c r="M97" s="64"/>
    </row>
    <row r="98" spans="1:14" x14ac:dyDescent="0.25">
      <c r="A98" s="101" t="s">
        <v>514</v>
      </c>
      <c r="B98" s="10" t="s">
        <v>1</v>
      </c>
      <c r="C98" s="547">
        <f>SUM(C91:C97)</f>
        <v>24319</v>
      </c>
      <c r="D98" s="547">
        <f>SUM(D91:D97)</f>
        <v>24319</v>
      </c>
      <c r="E98" s="66"/>
      <c r="F98" s="548">
        <f t="shared" ref="F98" si="8">SUM(F91:F97)</f>
        <v>1</v>
      </c>
      <c r="G98" s="548">
        <f>SUM(G91:G97)</f>
        <v>1</v>
      </c>
      <c r="H98" s="64"/>
      <c r="L98" s="64"/>
      <c r="M98" s="64"/>
    </row>
    <row r="99" spans="1:14" hidden="1" outlineLevel="1" x14ac:dyDescent="0.25">
      <c r="A99" s="101" t="s">
        <v>515</v>
      </c>
      <c r="B99" s="77" t="s">
        <v>43</v>
      </c>
      <c r="C99" s="67"/>
      <c r="D99" s="67"/>
      <c r="E99" s="66"/>
      <c r="F99" s="59">
        <f t="shared" si="6"/>
        <v>0</v>
      </c>
      <c r="G99" s="59">
        <f t="shared" ref="G99:G108" si="9">IF($D$98=0,"",IF(D99="[for completion]","",D99/$D$98))</f>
        <v>0</v>
      </c>
      <c r="H99" s="64"/>
      <c r="L99" s="64"/>
      <c r="M99" s="64"/>
    </row>
    <row r="100" spans="1:14" hidden="1" outlineLevel="1" x14ac:dyDescent="0.25">
      <c r="A100" s="101" t="s">
        <v>516</v>
      </c>
      <c r="B100" s="77" t="s">
        <v>44</v>
      </c>
      <c r="C100" s="67"/>
      <c r="D100" s="67"/>
      <c r="E100" s="66"/>
      <c r="F100" s="59">
        <f t="shared" si="6"/>
        <v>0</v>
      </c>
      <c r="G100" s="59">
        <f t="shared" si="9"/>
        <v>0</v>
      </c>
      <c r="H100" s="64"/>
      <c r="L100" s="64"/>
      <c r="M100" s="64"/>
    </row>
    <row r="101" spans="1:14" hidden="1" outlineLevel="1" x14ac:dyDescent="0.25">
      <c r="A101" s="101" t="s">
        <v>517</v>
      </c>
      <c r="B101" s="77" t="s">
        <v>45</v>
      </c>
      <c r="C101" s="67"/>
      <c r="D101" s="67"/>
      <c r="E101" s="66"/>
      <c r="F101" s="59">
        <f t="shared" si="6"/>
        <v>0</v>
      </c>
      <c r="G101" s="59">
        <f t="shared" si="9"/>
        <v>0</v>
      </c>
      <c r="H101" s="64"/>
      <c r="L101" s="64"/>
      <c r="M101" s="64"/>
    </row>
    <row r="102" spans="1:14" hidden="1" outlineLevel="1" x14ac:dyDescent="0.25">
      <c r="A102" s="101" t="s">
        <v>518</v>
      </c>
      <c r="B102" s="77" t="s">
        <v>47</v>
      </c>
      <c r="C102" s="67"/>
      <c r="D102" s="67"/>
      <c r="E102" s="66"/>
      <c r="F102" s="59">
        <f t="shared" si="6"/>
        <v>0</v>
      </c>
      <c r="G102" s="59">
        <f t="shared" si="9"/>
        <v>0</v>
      </c>
      <c r="H102" s="64"/>
      <c r="L102" s="64"/>
      <c r="M102" s="64"/>
    </row>
    <row r="103" spans="1:14" hidden="1" outlineLevel="1" x14ac:dyDescent="0.25">
      <c r="A103" s="101" t="s">
        <v>519</v>
      </c>
      <c r="B103" s="77" t="s">
        <v>48</v>
      </c>
      <c r="C103" s="67"/>
      <c r="D103" s="67"/>
      <c r="E103" s="66"/>
      <c r="F103" s="59">
        <f t="shared" si="6"/>
        <v>0</v>
      </c>
      <c r="G103" s="59">
        <f t="shared" si="9"/>
        <v>0</v>
      </c>
      <c r="H103" s="64"/>
      <c r="L103" s="64"/>
      <c r="M103" s="64"/>
    </row>
    <row r="104" spans="1:14" hidden="1" outlineLevel="1" x14ac:dyDescent="0.25">
      <c r="A104" s="101" t="s">
        <v>520</v>
      </c>
      <c r="B104" s="77"/>
      <c r="C104" s="67"/>
      <c r="D104" s="67"/>
      <c r="E104" s="66"/>
      <c r="F104" s="59"/>
      <c r="G104" s="59"/>
      <c r="H104" s="64"/>
      <c r="L104" s="64"/>
      <c r="M104" s="64"/>
    </row>
    <row r="105" spans="1:14" hidden="1" outlineLevel="1" x14ac:dyDescent="0.25">
      <c r="A105" s="101" t="s">
        <v>521</v>
      </c>
      <c r="B105" s="77"/>
      <c r="C105" s="67"/>
      <c r="D105" s="67"/>
      <c r="E105" s="66"/>
      <c r="F105" s="59"/>
      <c r="G105" s="59"/>
      <c r="H105" s="64"/>
      <c r="L105" s="64"/>
      <c r="M105" s="64"/>
    </row>
    <row r="106" spans="1:14" hidden="1" outlineLevel="1" x14ac:dyDescent="0.25">
      <c r="A106" s="101" t="s">
        <v>522</v>
      </c>
      <c r="B106" s="10"/>
      <c r="C106" s="67"/>
      <c r="D106" s="67"/>
      <c r="E106" s="66"/>
      <c r="F106" s="59">
        <f t="shared" si="6"/>
        <v>0</v>
      </c>
      <c r="G106" s="59">
        <f t="shared" si="9"/>
        <v>0</v>
      </c>
      <c r="H106" s="64"/>
      <c r="L106" s="64"/>
      <c r="M106" s="64"/>
    </row>
    <row r="107" spans="1:14" hidden="1" outlineLevel="1" x14ac:dyDescent="0.25">
      <c r="A107" s="101" t="s">
        <v>523</v>
      </c>
      <c r="B107" s="77"/>
      <c r="C107" s="67"/>
      <c r="D107" s="67"/>
      <c r="E107" s="66"/>
      <c r="F107" s="59">
        <f t="shared" si="6"/>
        <v>0</v>
      </c>
      <c r="G107" s="59">
        <f t="shared" si="9"/>
        <v>0</v>
      </c>
      <c r="H107" s="64"/>
      <c r="L107" s="64"/>
      <c r="M107" s="64"/>
    </row>
    <row r="108" spans="1:14" hidden="1" outlineLevel="1" x14ac:dyDescent="0.25">
      <c r="A108" s="101" t="s">
        <v>524</v>
      </c>
      <c r="B108" s="77"/>
      <c r="C108" s="67"/>
      <c r="D108" s="67"/>
      <c r="E108" s="66"/>
      <c r="F108" s="59">
        <f t="shared" si="6"/>
        <v>0</v>
      </c>
      <c r="G108" s="59">
        <f t="shared" si="9"/>
        <v>0</v>
      </c>
      <c r="H108" s="64"/>
      <c r="L108" s="64"/>
      <c r="M108" s="64"/>
    </row>
    <row r="109" spans="1:14" ht="15" customHeight="1" collapsed="1" x14ac:dyDescent="0.25">
      <c r="A109" s="70"/>
      <c r="B109" s="72" t="s">
        <v>771</v>
      </c>
      <c r="C109" s="71" t="s">
        <v>87</v>
      </c>
      <c r="D109" s="71" t="s">
        <v>88</v>
      </c>
      <c r="E109" s="57"/>
      <c r="F109" s="71" t="s">
        <v>89</v>
      </c>
      <c r="G109" s="71" t="s">
        <v>90</v>
      </c>
      <c r="H109" s="64"/>
      <c r="L109" s="64"/>
      <c r="M109" s="64"/>
    </row>
    <row r="110" spans="1:14" s="2" customFormat="1" x14ac:dyDescent="0.25">
      <c r="A110" s="101" t="s">
        <v>525</v>
      </c>
      <c r="B110" s="66" t="s">
        <v>60</v>
      </c>
      <c r="C110" s="547">
        <f>+C76</f>
        <v>31001</v>
      </c>
      <c r="D110" s="547">
        <f>+D76</f>
        <v>31001</v>
      </c>
      <c r="E110" s="59"/>
      <c r="F110" s="548">
        <f t="shared" ref="F110:F115" si="10">IF($C$125=0,"",IF(C110="[for completion]","",C110/$C$125))</f>
        <v>1</v>
      </c>
      <c r="G110" s="59">
        <f t="shared" ref="G110:G115" si="11">IF($D$125=0,"",IF(D110="[for completion]","",D110/$D$125))</f>
        <v>1</v>
      </c>
      <c r="H110" s="64"/>
      <c r="I110" s="65"/>
      <c r="J110" s="65"/>
      <c r="K110" s="65"/>
      <c r="L110" s="64"/>
      <c r="M110" s="64"/>
      <c r="N110" s="64"/>
    </row>
    <row r="111" spans="1:14" s="2" customFormat="1" x14ac:dyDescent="0.25">
      <c r="A111" s="101" t="s">
        <v>526</v>
      </c>
      <c r="B111" s="66" t="s">
        <v>23</v>
      </c>
      <c r="C111" s="101">
        <v>0</v>
      </c>
      <c r="D111" s="101">
        <v>0</v>
      </c>
      <c r="E111" s="59"/>
      <c r="F111" s="548">
        <f t="shared" si="10"/>
        <v>0</v>
      </c>
      <c r="G111" s="59">
        <f t="shared" si="11"/>
        <v>0</v>
      </c>
      <c r="H111" s="64"/>
      <c r="I111" s="65"/>
      <c r="J111" s="65"/>
      <c r="K111" s="65"/>
      <c r="L111" s="64"/>
      <c r="M111" s="64"/>
      <c r="N111" s="64"/>
    </row>
    <row r="112" spans="1:14" s="2" customFormat="1" x14ac:dyDescent="0.25">
      <c r="A112" s="101" t="s">
        <v>527</v>
      </c>
      <c r="B112" s="66" t="s">
        <v>26</v>
      </c>
      <c r="C112" s="101">
        <v>0</v>
      </c>
      <c r="D112" s="101">
        <v>0</v>
      </c>
      <c r="E112" s="59"/>
      <c r="F112" s="548">
        <f t="shared" si="10"/>
        <v>0</v>
      </c>
      <c r="G112" s="59">
        <f t="shared" si="11"/>
        <v>0</v>
      </c>
      <c r="H112" s="64"/>
      <c r="I112" s="65"/>
      <c r="J112" s="65"/>
      <c r="K112" s="65"/>
      <c r="L112" s="64"/>
      <c r="M112" s="64"/>
      <c r="N112" s="64"/>
    </row>
    <row r="113" spans="1:14" s="2" customFormat="1" x14ac:dyDescent="0.25">
      <c r="A113" s="101" t="s">
        <v>528</v>
      </c>
      <c r="B113" s="66" t="s">
        <v>25</v>
      </c>
      <c r="C113" s="101">
        <v>0</v>
      </c>
      <c r="D113" s="101">
        <v>0</v>
      </c>
      <c r="E113" s="59"/>
      <c r="F113" s="548">
        <f t="shared" si="10"/>
        <v>0</v>
      </c>
      <c r="G113" s="59">
        <f t="shared" si="11"/>
        <v>0</v>
      </c>
      <c r="H113" s="64"/>
      <c r="I113" s="65"/>
      <c r="J113" s="65"/>
      <c r="K113" s="65"/>
      <c r="L113" s="64"/>
      <c r="M113" s="64"/>
      <c r="N113" s="64"/>
    </row>
    <row r="114" spans="1:14" s="2" customFormat="1" x14ac:dyDescent="0.25">
      <c r="A114" s="101" t="s">
        <v>529</v>
      </c>
      <c r="B114" s="66" t="s">
        <v>24</v>
      </c>
      <c r="C114" s="101">
        <v>0</v>
      </c>
      <c r="D114" s="101">
        <v>0</v>
      </c>
      <c r="E114" s="59"/>
      <c r="F114" s="548">
        <f t="shared" si="10"/>
        <v>0</v>
      </c>
      <c r="G114" s="59">
        <f t="shared" si="11"/>
        <v>0</v>
      </c>
      <c r="H114" s="64"/>
      <c r="I114" s="65"/>
      <c r="J114" s="65"/>
      <c r="K114" s="65"/>
      <c r="L114" s="64"/>
      <c r="M114" s="64"/>
      <c r="N114" s="64"/>
    </row>
    <row r="115" spans="1:14" s="2" customFormat="1" x14ac:dyDescent="0.25">
      <c r="A115" s="101" t="s">
        <v>530</v>
      </c>
      <c r="B115" s="66" t="s">
        <v>27</v>
      </c>
      <c r="C115" s="101">
        <v>0</v>
      </c>
      <c r="D115" s="101">
        <v>0</v>
      </c>
      <c r="E115" s="66"/>
      <c r="F115" s="548">
        <f t="shared" si="10"/>
        <v>0</v>
      </c>
      <c r="G115" s="59">
        <f t="shared" si="11"/>
        <v>0</v>
      </c>
      <c r="H115" s="64"/>
      <c r="I115" s="65"/>
      <c r="J115" s="65"/>
      <c r="K115" s="65"/>
      <c r="L115" s="64"/>
      <c r="M115" s="64"/>
      <c r="N115" s="64"/>
    </row>
    <row r="116" spans="1:14" x14ac:dyDescent="0.25">
      <c r="A116" s="101" t="s">
        <v>531</v>
      </c>
      <c r="B116" s="66" t="s">
        <v>28</v>
      </c>
      <c r="C116" s="101">
        <v>0</v>
      </c>
      <c r="D116" s="101">
        <v>0</v>
      </c>
      <c r="E116" s="66"/>
      <c r="F116" s="548">
        <f t="shared" ref="F116:F121" si="12">IF($C$125=0,"",IF(C116="[for completion]","",C116/$C$125))</f>
        <v>0</v>
      </c>
      <c r="G116" s="59">
        <f t="shared" ref="G116:G121" si="13">IF($D$125=0,"",IF(D116="[for completion]","",D116/$D$125))</f>
        <v>0</v>
      </c>
      <c r="H116" s="64"/>
      <c r="L116" s="64"/>
      <c r="M116" s="64"/>
    </row>
    <row r="117" spans="1:14" x14ac:dyDescent="0.25">
      <c r="A117" s="101" t="s">
        <v>532</v>
      </c>
      <c r="B117" s="66" t="s">
        <v>142</v>
      </c>
      <c r="C117" s="101">
        <v>0</v>
      </c>
      <c r="D117" s="101">
        <v>0</v>
      </c>
      <c r="E117" s="66"/>
      <c r="F117" s="548">
        <f t="shared" si="12"/>
        <v>0</v>
      </c>
      <c r="G117" s="59">
        <f t="shared" si="13"/>
        <v>0</v>
      </c>
      <c r="H117" s="64"/>
      <c r="L117" s="64"/>
      <c r="M117" s="64"/>
    </row>
    <row r="118" spans="1:14" x14ac:dyDescent="0.25">
      <c r="A118" s="101" t="s">
        <v>533</v>
      </c>
      <c r="B118" s="66" t="s">
        <v>83</v>
      </c>
      <c r="C118" s="101">
        <v>0</v>
      </c>
      <c r="D118" s="101">
        <v>0</v>
      </c>
      <c r="E118" s="66"/>
      <c r="F118" s="548">
        <f t="shared" si="12"/>
        <v>0</v>
      </c>
      <c r="G118" s="59">
        <f t="shared" si="13"/>
        <v>0</v>
      </c>
      <c r="H118" s="64"/>
      <c r="L118" s="64"/>
      <c r="M118" s="64"/>
    </row>
    <row r="119" spans="1:14" x14ac:dyDescent="0.25">
      <c r="A119" s="101" t="s">
        <v>534</v>
      </c>
      <c r="B119" s="66" t="s">
        <v>80</v>
      </c>
      <c r="C119" s="101">
        <v>0</v>
      </c>
      <c r="D119" s="101">
        <v>0</v>
      </c>
      <c r="E119" s="66"/>
      <c r="F119" s="548">
        <f t="shared" si="12"/>
        <v>0</v>
      </c>
      <c r="G119" s="59">
        <f t="shared" si="13"/>
        <v>0</v>
      </c>
      <c r="H119" s="64"/>
      <c r="L119" s="64"/>
      <c r="M119" s="64"/>
    </row>
    <row r="120" spans="1:14" x14ac:dyDescent="0.25">
      <c r="A120" s="101" t="s">
        <v>535</v>
      </c>
      <c r="B120" s="66" t="s">
        <v>84</v>
      </c>
      <c r="C120" s="101">
        <v>0</v>
      </c>
      <c r="D120" s="101">
        <v>0</v>
      </c>
      <c r="E120" s="66"/>
      <c r="F120" s="548">
        <f t="shared" si="12"/>
        <v>0</v>
      </c>
      <c r="G120" s="59">
        <f t="shared" si="13"/>
        <v>0</v>
      </c>
      <c r="H120" s="64"/>
      <c r="L120" s="64"/>
      <c r="M120" s="64"/>
    </row>
    <row r="121" spans="1:14" x14ac:dyDescent="0.25">
      <c r="A121" s="101" t="s">
        <v>536</v>
      </c>
      <c r="B121" s="66" t="s">
        <v>141</v>
      </c>
      <c r="C121" s="101">
        <v>0</v>
      </c>
      <c r="D121" s="101">
        <v>0</v>
      </c>
      <c r="E121" s="66"/>
      <c r="F121" s="548">
        <f t="shared" si="12"/>
        <v>0</v>
      </c>
      <c r="G121" s="59">
        <f t="shared" si="13"/>
        <v>0</v>
      </c>
      <c r="H121" s="64"/>
      <c r="L121" s="64"/>
      <c r="M121" s="64"/>
    </row>
    <row r="122" spans="1:14" x14ac:dyDescent="0.25">
      <c r="A122" s="101" t="s">
        <v>537</v>
      </c>
      <c r="B122" s="66" t="s">
        <v>42</v>
      </c>
      <c r="C122" s="101">
        <v>0</v>
      </c>
      <c r="D122" s="101">
        <v>0</v>
      </c>
      <c r="E122" s="66"/>
      <c r="F122" s="548">
        <f t="shared" ref="F122:F123" si="14">IF($C$125=0,"",IF(C122="[for completion]","",C122/$C$125))</f>
        <v>0</v>
      </c>
      <c r="G122" s="59">
        <f t="shared" ref="G122:G123" si="15">IF($D$125=0,"",IF(D122="[for completion]","",D122/$D$125))</f>
        <v>0</v>
      </c>
      <c r="H122" s="64"/>
      <c r="L122" s="64"/>
      <c r="M122" s="64"/>
    </row>
    <row r="123" spans="1:14" x14ac:dyDescent="0.25">
      <c r="A123" s="101" t="s">
        <v>538</v>
      </c>
      <c r="B123" s="66" t="s">
        <v>81</v>
      </c>
      <c r="C123" s="101">
        <v>0</v>
      </c>
      <c r="D123" s="101">
        <v>0</v>
      </c>
      <c r="E123" s="66"/>
      <c r="F123" s="548">
        <f t="shared" si="14"/>
        <v>0</v>
      </c>
      <c r="G123" s="59">
        <f t="shared" si="15"/>
        <v>0</v>
      </c>
      <c r="H123" s="64"/>
      <c r="L123" s="64"/>
      <c r="M123" s="64"/>
    </row>
    <row r="124" spans="1:14" x14ac:dyDescent="0.25">
      <c r="A124" s="101" t="s">
        <v>539</v>
      </c>
      <c r="B124" s="66" t="s">
        <v>2</v>
      </c>
      <c r="C124" s="101">
        <v>0</v>
      </c>
      <c r="D124" s="101">
        <v>0</v>
      </c>
      <c r="E124" s="66"/>
      <c r="F124" s="548">
        <f>IF($C$125=0,"",IF(C124="[for completion]","",C124/$C$125))</f>
        <v>0</v>
      </c>
      <c r="G124" s="59">
        <f>IF($D$125=0,"",IF(D124="[for completion]","",D124/$D$125))</f>
        <v>0</v>
      </c>
      <c r="H124" s="64"/>
      <c r="L124" s="64"/>
      <c r="M124" s="64"/>
    </row>
    <row r="125" spans="1:14" x14ac:dyDescent="0.25">
      <c r="A125" s="101" t="s">
        <v>540</v>
      </c>
      <c r="B125" s="10" t="s">
        <v>1</v>
      </c>
      <c r="C125" s="547">
        <f>SUM(C110:C124)</f>
        <v>31001</v>
      </c>
      <c r="D125" s="65">
        <f>SUM(D110:D124)</f>
        <v>31001</v>
      </c>
      <c r="E125" s="66"/>
      <c r="F125" s="122">
        <f>SUM(F110:F124)</f>
        <v>1</v>
      </c>
      <c r="G125" s="69">
        <f>SUM(G110:G124)</f>
        <v>1</v>
      </c>
      <c r="H125" s="64"/>
      <c r="L125" s="64"/>
      <c r="M125" s="64"/>
    </row>
    <row r="126" spans="1:14" hidden="1" outlineLevel="1" x14ac:dyDescent="0.25">
      <c r="A126" s="101" t="s">
        <v>541</v>
      </c>
      <c r="B126" s="79" t="s">
        <v>161</v>
      </c>
      <c r="E126" s="66"/>
      <c r="F126" s="59">
        <f t="shared" ref="F126" si="16">IF($C$125=0,"",IF(C126="[for completion]","",C126/$C$125))</f>
        <v>0</v>
      </c>
      <c r="G126" s="59">
        <f t="shared" ref="G126" si="17">IF($D$125=0,"",IF(D126="[for completion]","",D126/$D$125))</f>
        <v>0</v>
      </c>
      <c r="H126" s="64"/>
      <c r="L126" s="64"/>
      <c r="M126" s="64"/>
    </row>
    <row r="127" spans="1:14" hidden="1" outlineLevel="1" x14ac:dyDescent="0.25">
      <c r="A127" s="101" t="s">
        <v>542</v>
      </c>
      <c r="B127" s="79" t="s">
        <v>161</v>
      </c>
      <c r="E127" s="66"/>
      <c r="F127" s="59">
        <f t="shared" ref="F127:F134" si="18">IF($C$125=0,"",IF(C127="[for completion]","",C127/$C$125))</f>
        <v>0</v>
      </c>
      <c r="G127" s="59">
        <f t="shared" ref="G127:G134" si="19">IF($D$125=0,"",IF(D127="[for completion]","",D127/$D$125))</f>
        <v>0</v>
      </c>
      <c r="H127" s="64"/>
      <c r="L127" s="64"/>
      <c r="M127" s="64"/>
    </row>
    <row r="128" spans="1:14" hidden="1" outlineLevel="1" x14ac:dyDescent="0.25">
      <c r="A128" s="101" t="s">
        <v>543</v>
      </c>
      <c r="B128" s="79" t="s">
        <v>161</v>
      </c>
      <c r="E128" s="66"/>
      <c r="F128" s="59">
        <f t="shared" si="18"/>
        <v>0</v>
      </c>
      <c r="G128" s="59">
        <f t="shared" si="19"/>
        <v>0</v>
      </c>
      <c r="H128" s="64"/>
      <c r="L128" s="64"/>
      <c r="M128" s="64"/>
    </row>
    <row r="129" spans="1:14" hidden="1" outlineLevel="1" x14ac:dyDescent="0.25">
      <c r="A129" s="101" t="s">
        <v>544</v>
      </c>
      <c r="B129" s="79" t="s">
        <v>161</v>
      </c>
      <c r="E129" s="66"/>
      <c r="F129" s="59">
        <f t="shared" si="18"/>
        <v>0</v>
      </c>
      <c r="G129" s="59">
        <f t="shared" si="19"/>
        <v>0</v>
      </c>
      <c r="H129" s="64"/>
      <c r="L129" s="64"/>
      <c r="M129" s="64"/>
    </row>
    <row r="130" spans="1:14" hidden="1" outlineLevel="1" x14ac:dyDescent="0.25">
      <c r="A130" s="101" t="s">
        <v>545</v>
      </c>
      <c r="B130" s="79" t="s">
        <v>161</v>
      </c>
      <c r="E130" s="66"/>
      <c r="F130" s="59">
        <f t="shared" si="18"/>
        <v>0</v>
      </c>
      <c r="G130" s="59">
        <f t="shared" si="19"/>
        <v>0</v>
      </c>
      <c r="H130" s="64"/>
      <c r="L130" s="64"/>
      <c r="M130" s="64"/>
    </row>
    <row r="131" spans="1:14" hidden="1" outlineLevel="1" x14ac:dyDescent="0.25">
      <c r="A131" s="101" t="s">
        <v>546</v>
      </c>
      <c r="B131" s="79" t="s">
        <v>161</v>
      </c>
      <c r="E131" s="66"/>
      <c r="F131" s="59">
        <f t="shared" si="18"/>
        <v>0</v>
      </c>
      <c r="G131" s="59">
        <f t="shared" si="19"/>
        <v>0</v>
      </c>
      <c r="H131" s="64"/>
      <c r="L131" s="64"/>
      <c r="M131" s="64"/>
    </row>
    <row r="132" spans="1:14" hidden="1" outlineLevel="1" x14ac:dyDescent="0.25">
      <c r="A132" s="101" t="s">
        <v>547</v>
      </c>
      <c r="B132" s="79" t="s">
        <v>161</v>
      </c>
      <c r="E132" s="66"/>
      <c r="F132" s="59">
        <f t="shared" si="18"/>
        <v>0</v>
      </c>
      <c r="G132" s="59">
        <f t="shared" si="19"/>
        <v>0</v>
      </c>
      <c r="H132" s="64"/>
      <c r="L132" s="64"/>
      <c r="M132" s="64"/>
    </row>
    <row r="133" spans="1:14" hidden="1" outlineLevel="1" x14ac:dyDescent="0.25">
      <c r="A133" s="101" t="s">
        <v>548</v>
      </c>
      <c r="B133" s="79" t="s">
        <v>161</v>
      </c>
      <c r="E133" s="66"/>
      <c r="F133" s="59">
        <f t="shared" si="18"/>
        <v>0</v>
      </c>
      <c r="G133" s="59">
        <f t="shared" si="19"/>
        <v>0</v>
      </c>
      <c r="H133" s="64"/>
      <c r="L133" s="64"/>
      <c r="M133" s="64"/>
    </row>
    <row r="134" spans="1:14" hidden="1" outlineLevel="1" x14ac:dyDescent="0.25">
      <c r="A134" s="101" t="s">
        <v>549</v>
      </c>
      <c r="B134" s="79" t="s">
        <v>161</v>
      </c>
      <c r="C134" s="63"/>
      <c r="D134" s="63"/>
      <c r="E134" s="63"/>
      <c r="F134" s="59">
        <f t="shared" si="18"/>
        <v>0</v>
      </c>
      <c r="G134" s="59">
        <f t="shared" si="19"/>
        <v>0</v>
      </c>
      <c r="H134" s="64"/>
      <c r="L134" s="64"/>
      <c r="M134" s="64"/>
    </row>
    <row r="135" spans="1:14" ht="15" customHeight="1" collapsed="1" x14ac:dyDescent="0.25">
      <c r="A135" s="70"/>
      <c r="B135" s="72" t="s">
        <v>772</v>
      </c>
      <c r="C135" s="71" t="s">
        <v>87</v>
      </c>
      <c r="D135" s="71" t="s">
        <v>88</v>
      </c>
      <c r="E135" s="57"/>
      <c r="F135" s="71" t="s">
        <v>89</v>
      </c>
      <c r="G135" s="71" t="s">
        <v>90</v>
      </c>
      <c r="H135" s="64"/>
      <c r="L135" s="64"/>
      <c r="M135" s="64"/>
    </row>
    <row r="136" spans="1:14" s="2" customFormat="1" x14ac:dyDescent="0.25">
      <c r="A136" s="101" t="s">
        <v>550</v>
      </c>
      <c r="B136" s="66" t="s">
        <v>60</v>
      </c>
      <c r="C136" s="547">
        <v>23105</v>
      </c>
      <c r="D136" s="547">
        <v>23105</v>
      </c>
      <c r="E136" s="59"/>
      <c r="F136" s="548" t="str">
        <f>IF($C$151=0,"",IF(C136="[for completion]","",C136/$C$151))</f>
        <v/>
      </c>
      <c r="G136" s="59">
        <f>IF($D$151=0,"",IF(D136="[for completion]","",D136/$D$151))</f>
        <v>0.95008018421810103</v>
      </c>
      <c r="H136" s="64"/>
      <c r="I136" s="65"/>
      <c r="J136" s="65"/>
      <c r="K136" s="65"/>
      <c r="L136" s="64"/>
      <c r="M136" s="64"/>
      <c r="N136" s="64"/>
    </row>
    <row r="137" spans="1:14" s="2" customFormat="1" x14ac:dyDescent="0.25">
      <c r="A137" s="101" t="s">
        <v>551</v>
      </c>
      <c r="B137" s="66" t="s">
        <v>23</v>
      </c>
      <c r="C137" s="547">
        <v>1000</v>
      </c>
      <c r="D137" s="547">
        <v>785</v>
      </c>
      <c r="E137" s="59"/>
      <c r="F137" s="548" t="str">
        <f t="shared" ref="F137:F150" si="20">IF($C$151=0,"",IF(C137="[for completion]","",C137/$C$151))</f>
        <v/>
      </c>
      <c r="G137" s="59">
        <f t="shared" ref="G137:G150" si="21">IF($D$151=0,"",IF(D137="[for completion]","",D137/$D$151))</f>
        <v>3.2279287799662812E-2</v>
      </c>
      <c r="H137" s="64"/>
      <c r="I137" s="65"/>
      <c r="J137" s="65"/>
      <c r="K137" s="65"/>
      <c r="L137" s="64"/>
      <c r="M137" s="64"/>
      <c r="N137" s="64"/>
    </row>
    <row r="138" spans="1:14" s="2" customFormat="1" x14ac:dyDescent="0.25">
      <c r="A138" s="101" t="s">
        <v>552</v>
      </c>
      <c r="B138" s="66" t="s">
        <v>26</v>
      </c>
      <c r="C138" s="547">
        <v>250</v>
      </c>
      <c r="D138" s="547">
        <v>293</v>
      </c>
      <c r="E138" s="59"/>
      <c r="F138" s="548" t="str">
        <f t="shared" si="20"/>
        <v/>
      </c>
      <c r="G138" s="59">
        <f t="shared" si="21"/>
        <v>1.2048192771084338E-2</v>
      </c>
      <c r="H138" s="64"/>
      <c r="I138" s="65"/>
      <c r="J138" s="65"/>
      <c r="K138" s="65"/>
      <c r="L138" s="64"/>
      <c r="M138" s="64"/>
      <c r="N138" s="64"/>
    </row>
    <row r="139" spans="1:14" s="2" customFormat="1" x14ac:dyDescent="0.25">
      <c r="A139" s="101" t="s">
        <v>553</v>
      </c>
      <c r="B139" s="66" t="s">
        <v>25</v>
      </c>
      <c r="C139" s="101">
        <v>0</v>
      </c>
      <c r="D139" s="547">
        <v>0</v>
      </c>
      <c r="E139" s="59"/>
      <c r="F139" s="548" t="str">
        <f t="shared" si="20"/>
        <v/>
      </c>
      <c r="G139" s="59">
        <f t="shared" si="21"/>
        <v>0</v>
      </c>
      <c r="H139" s="64"/>
      <c r="I139" s="65"/>
      <c r="J139" s="65"/>
      <c r="K139" s="65"/>
      <c r="L139" s="64"/>
      <c r="M139" s="64"/>
      <c r="N139" s="64"/>
    </row>
    <row r="140" spans="1:14" s="2" customFormat="1" x14ac:dyDescent="0.25">
      <c r="A140" s="101" t="s">
        <v>554</v>
      </c>
      <c r="B140" s="66" t="s">
        <v>24</v>
      </c>
      <c r="C140" s="101">
        <v>0</v>
      </c>
      <c r="D140" s="547">
        <v>0</v>
      </c>
      <c r="E140" s="59"/>
      <c r="F140" s="548" t="str">
        <f t="shared" si="20"/>
        <v/>
      </c>
      <c r="G140" s="59">
        <f t="shared" si="21"/>
        <v>0</v>
      </c>
      <c r="H140" s="64"/>
      <c r="I140" s="65"/>
      <c r="J140" s="65"/>
      <c r="K140" s="65"/>
      <c r="L140" s="64"/>
      <c r="M140" s="64"/>
      <c r="N140" s="64"/>
    </row>
    <row r="141" spans="1:14" s="2" customFormat="1" x14ac:dyDescent="0.25">
      <c r="A141" s="101" t="s">
        <v>555</v>
      </c>
      <c r="B141" s="66" t="s">
        <v>27</v>
      </c>
      <c r="C141" s="101">
        <v>0</v>
      </c>
      <c r="D141" s="547">
        <v>0</v>
      </c>
      <c r="E141" s="66"/>
      <c r="F141" s="548" t="str">
        <f t="shared" si="20"/>
        <v/>
      </c>
      <c r="G141" s="59">
        <f t="shared" si="21"/>
        <v>0</v>
      </c>
      <c r="H141" s="64"/>
      <c r="I141" s="65"/>
      <c r="J141" s="65"/>
      <c r="K141" s="65"/>
      <c r="L141" s="64"/>
      <c r="M141" s="64"/>
      <c r="N141" s="64"/>
    </row>
    <row r="142" spans="1:14" x14ac:dyDescent="0.25">
      <c r="A142" s="101" t="s">
        <v>556</v>
      </c>
      <c r="B142" s="66" t="s">
        <v>28</v>
      </c>
      <c r="C142" s="101">
        <v>0</v>
      </c>
      <c r="D142" s="547">
        <v>0</v>
      </c>
      <c r="E142" s="66"/>
      <c r="F142" s="548" t="str">
        <f t="shared" si="20"/>
        <v/>
      </c>
      <c r="G142" s="59">
        <f t="shared" si="21"/>
        <v>0</v>
      </c>
      <c r="H142" s="64"/>
      <c r="L142" s="64"/>
      <c r="M142" s="64"/>
    </row>
    <row r="143" spans="1:14" x14ac:dyDescent="0.25">
      <c r="A143" s="101" t="s">
        <v>557</v>
      </c>
      <c r="B143" s="66" t="s">
        <v>142</v>
      </c>
      <c r="C143" s="101">
        <v>0</v>
      </c>
      <c r="D143" s="547">
        <v>0</v>
      </c>
      <c r="E143" s="66"/>
      <c r="F143" s="548" t="str">
        <f t="shared" si="20"/>
        <v/>
      </c>
      <c r="G143" s="59">
        <f t="shared" si="21"/>
        <v>0</v>
      </c>
      <c r="H143" s="64"/>
      <c r="L143" s="64"/>
      <c r="M143" s="64"/>
    </row>
    <row r="144" spans="1:14" x14ac:dyDescent="0.25">
      <c r="A144" s="101" t="s">
        <v>558</v>
      </c>
      <c r="B144" s="66" t="s">
        <v>83</v>
      </c>
      <c r="C144" s="101">
        <v>0</v>
      </c>
      <c r="D144" s="547">
        <v>0</v>
      </c>
      <c r="E144" s="66"/>
      <c r="F144" s="548" t="str">
        <f t="shared" si="20"/>
        <v/>
      </c>
      <c r="G144" s="59">
        <f t="shared" si="21"/>
        <v>0</v>
      </c>
      <c r="H144" s="64"/>
      <c r="L144" s="64"/>
      <c r="M144" s="64"/>
    </row>
    <row r="145" spans="1:13" x14ac:dyDescent="0.25">
      <c r="A145" s="101" t="s">
        <v>559</v>
      </c>
      <c r="B145" s="66" t="s">
        <v>80</v>
      </c>
      <c r="C145" s="101">
        <v>0</v>
      </c>
      <c r="D145" s="547">
        <v>0</v>
      </c>
      <c r="E145" s="66"/>
      <c r="F145" s="548" t="str">
        <f t="shared" si="20"/>
        <v/>
      </c>
      <c r="G145" s="59">
        <f t="shared" si="21"/>
        <v>0</v>
      </c>
      <c r="H145" s="64"/>
      <c r="L145" s="64"/>
      <c r="M145" s="64"/>
    </row>
    <row r="146" spans="1:13" x14ac:dyDescent="0.25">
      <c r="A146" s="101" t="s">
        <v>560</v>
      </c>
      <c r="B146" s="66" t="s">
        <v>84</v>
      </c>
      <c r="C146" s="101">
        <v>0</v>
      </c>
      <c r="D146" s="547">
        <v>0</v>
      </c>
      <c r="E146" s="66"/>
      <c r="F146" s="548" t="str">
        <f t="shared" si="20"/>
        <v/>
      </c>
      <c r="G146" s="59">
        <f t="shared" si="21"/>
        <v>0</v>
      </c>
      <c r="H146" s="64"/>
      <c r="L146" s="64"/>
      <c r="M146" s="64"/>
    </row>
    <row r="147" spans="1:13" x14ac:dyDescent="0.25">
      <c r="A147" s="101" t="s">
        <v>561</v>
      </c>
      <c r="B147" s="66" t="s">
        <v>141</v>
      </c>
      <c r="C147" s="101">
        <v>0</v>
      </c>
      <c r="D147" s="547">
        <v>0</v>
      </c>
      <c r="E147" s="66"/>
      <c r="F147" s="548" t="str">
        <f t="shared" si="20"/>
        <v/>
      </c>
      <c r="G147" s="59">
        <f t="shared" si="21"/>
        <v>0</v>
      </c>
      <c r="H147" s="64"/>
      <c r="L147" s="64"/>
      <c r="M147" s="64"/>
    </row>
    <row r="148" spans="1:13" x14ac:dyDescent="0.25">
      <c r="A148" s="101" t="s">
        <v>562</v>
      </c>
      <c r="B148" s="66" t="s">
        <v>42</v>
      </c>
      <c r="C148" s="101">
        <v>0</v>
      </c>
      <c r="D148" s="547">
        <v>0</v>
      </c>
      <c r="E148" s="66"/>
      <c r="F148" s="548" t="str">
        <f t="shared" si="20"/>
        <v/>
      </c>
      <c r="G148" s="59">
        <f t="shared" si="21"/>
        <v>0</v>
      </c>
      <c r="H148" s="64"/>
      <c r="L148" s="64"/>
      <c r="M148" s="64"/>
    </row>
    <row r="149" spans="1:13" x14ac:dyDescent="0.25">
      <c r="A149" s="101" t="s">
        <v>563</v>
      </c>
      <c r="B149" s="66" t="s">
        <v>81</v>
      </c>
      <c r="C149" s="101">
        <v>0</v>
      </c>
      <c r="D149" s="547">
        <v>0</v>
      </c>
      <c r="E149" s="66"/>
      <c r="F149" s="548" t="str">
        <f t="shared" si="20"/>
        <v/>
      </c>
      <c r="G149" s="59">
        <f t="shared" si="21"/>
        <v>0</v>
      </c>
      <c r="H149" s="64"/>
      <c r="L149" s="64"/>
      <c r="M149" s="64"/>
    </row>
    <row r="150" spans="1:13" x14ac:dyDescent="0.25">
      <c r="A150" s="101" t="s">
        <v>564</v>
      </c>
      <c r="B150" s="66" t="s">
        <v>2</v>
      </c>
      <c r="C150" s="547">
        <v>1050</v>
      </c>
      <c r="D150" s="547">
        <v>136</v>
      </c>
      <c r="E150" s="66"/>
      <c r="F150" s="548" t="str">
        <f t="shared" si="20"/>
        <v/>
      </c>
      <c r="G150" s="59">
        <f t="shared" si="21"/>
        <v>5.5923352111517744E-3</v>
      </c>
      <c r="H150" s="64"/>
      <c r="L150" s="64"/>
      <c r="M150" s="64"/>
    </row>
    <row r="151" spans="1:13" x14ac:dyDescent="0.25">
      <c r="A151" s="101" t="s">
        <v>565</v>
      </c>
      <c r="B151" s="10" t="s">
        <v>1</v>
      </c>
      <c r="C151" s="547"/>
      <c r="D151" s="547">
        <f>SUM(D136:D150)</f>
        <v>24319</v>
      </c>
      <c r="E151" s="66"/>
      <c r="F151" s="122"/>
      <c r="G151" s="69">
        <f>SUM(G136:G150)</f>
        <v>1</v>
      </c>
      <c r="H151" s="64"/>
      <c r="L151" s="64"/>
      <c r="M151" s="64"/>
    </row>
    <row r="152" spans="1:13" hidden="1" outlineLevel="1" x14ac:dyDescent="0.25">
      <c r="A152" s="101" t="s">
        <v>566</v>
      </c>
      <c r="B152" s="79" t="s">
        <v>161</v>
      </c>
      <c r="E152" s="66"/>
      <c r="F152" s="59" t="str">
        <f t="shared" ref="F152" si="22">IF($C$151=0,"",IF(C152="[for completion]","",C152/$C$151))</f>
        <v/>
      </c>
      <c r="G152" s="59">
        <f t="shared" ref="G152" si="23">IF($D$151=0,"",IF(D152="[for completion]","",D152/$D$151))</f>
        <v>0</v>
      </c>
      <c r="H152" s="64"/>
      <c r="L152" s="64"/>
      <c r="M152" s="64"/>
    </row>
    <row r="153" spans="1:13" hidden="1" outlineLevel="1" x14ac:dyDescent="0.25">
      <c r="A153" s="101" t="s">
        <v>567</v>
      </c>
      <c r="B153" s="79" t="s">
        <v>161</v>
      </c>
      <c r="E153" s="66"/>
      <c r="F153" s="59" t="str">
        <f t="shared" ref="F153:F160" si="24">IF($C$151=0,"",IF(C153="[for completion]","",C153/$C$151))</f>
        <v/>
      </c>
      <c r="G153" s="59">
        <f t="shared" ref="G153:G160" si="25">IF($D$151=0,"",IF(D153="[for completion]","",D153/$D$151))</f>
        <v>0</v>
      </c>
      <c r="H153" s="64"/>
      <c r="L153" s="64"/>
      <c r="M153" s="64"/>
    </row>
    <row r="154" spans="1:13" hidden="1" outlineLevel="1" x14ac:dyDescent="0.25">
      <c r="A154" s="101" t="s">
        <v>568</v>
      </c>
      <c r="B154" s="79" t="s">
        <v>161</v>
      </c>
      <c r="E154" s="66"/>
      <c r="F154" s="59" t="str">
        <f t="shared" si="24"/>
        <v/>
      </c>
      <c r="G154" s="59">
        <f t="shared" si="25"/>
        <v>0</v>
      </c>
      <c r="H154" s="64"/>
      <c r="L154" s="64"/>
      <c r="M154" s="64"/>
    </row>
    <row r="155" spans="1:13" hidden="1" outlineLevel="1" x14ac:dyDescent="0.25">
      <c r="A155" s="101" t="s">
        <v>569</v>
      </c>
      <c r="B155" s="79" t="s">
        <v>161</v>
      </c>
      <c r="E155" s="66"/>
      <c r="F155" s="59" t="str">
        <f t="shared" si="24"/>
        <v/>
      </c>
      <c r="G155" s="59">
        <f t="shared" si="25"/>
        <v>0</v>
      </c>
      <c r="H155" s="64"/>
      <c r="L155" s="64"/>
      <c r="M155" s="64"/>
    </row>
    <row r="156" spans="1:13" hidden="1" outlineLevel="1" x14ac:dyDescent="0.25">
      <c r="A156" s="101" t="s">
        <v>570</v>
      </c>
      <c r="B156" s="79" t="s">
        <v>161</v>
      </c>
      <c r="E156" s="66"/>
      <c r="F156" s="59" t="str">
        <f t="shared" si="24"/>
        <v/>
      </c>
      <c r="G156" s="59">
        <f t="shared" si="25"/>
        <v>0</v>
      </c>
      <c r="H156" s="64"/>
      <c r="L156" s="64"/>
      <c r="M156" s="64"/>
    </row>
    <row r="157" spans="1:13" hidden="1" outlineLevel="1" x14ac:dyDescent="0.25">
      <c r="A157" s="101" t="s">
        <v>571</v>
      </c>
      <c r="B157" s="79" t="s">
        <v>161</v>
      </c>
      <c r="E157" s="66"/>
      <c r="F157" s="59" t="str">
        <f t="shared" si="24"/>
        <v/>
      </c>
      <c r="G157" s="59">
        <f t="shared" si="25"/>
        <v>0</v>
      </c>
      <c r="H157" s="64"/>
      <c r="L157" s="64"/>
      <c r="M157" s="64"/>
    </row>
    <row r="158" spans="1:13" hidden="1" outlineLevel="1" x14ac:dyDescent="0.25">
      <c r="A158" s="101" t="s">
        <v>572</v>
      </c>
      <c r="B158" s="79" t="s">
        <v>161</v>
      </c>
      <c r="E158" s="66"/>
      <c r="F158" s="59" t="str">
        <f t="shared" si="24"/>
        <v/>
      </c>
      <c r="G158" s="59">
        <f t="shared" si="25"/>
        <v>0</v>
      </c>
      <c r="H158" s="64"/>
      <c r="L158" s="64"/>
      <c r="M158" s="64"/>
    </row>
    <row r="159" spans="1:13" hidden="1" outlineLevel="1" x14ac:dyDescent="0.25">
      <c r="A159" s="101" t="s">
        <v>573</v>
      </c>
      <c r="B159" s="79" t="s">
        <v>161</v>
      </c>
      <c r="E159" s="66"/>
      <c r="F159" s="59" t="str">
        <f t="shared" si="24"/>
        <v/>
      </c>
      <c r="G159" s="59">
        <f t="shared" si="25"/>
        <v>0</v>
      </c>
      <c r="H159" s="64"/>
      <c r="L159" s="64"/>
      <c r="M159" s="64"/>
    </row>
    <row r="160" spans="1:13" hidden="1" outlineLevel="1" x14ac:dyDescent="0.25">
      <c r="A160" s="101" t="s">
        <v>574</v>
      </c>
      <c r="B160" s="79" t="s">
        <v>161</v>
      </c>
      <c r="C160" s="63"/>
      <c r="D160" s="63"/>
      <c r="E160" s="63"/>
      <c r="F160" s="59" t="str">
        <f t="shared" si="24"/>
        <v/>
      </c>
      <c r="G160" s="59">
        <f t="shared" si="25"/>
        <v>0</v>
      </c>
      <c r="H160" s="64"/>
      <c r="L160" s="64"/>
      <c r="M160" s="64"/>
    </row>
    <row r="161" spans="1:13" ht="15" customHeight="1" collapsed="1" x14ac:dyDescent="0.25">
      <c r="A161" s="70"/>
      <c r="B161" s="72" t="s">
        <v>773</v>
      </c>
      <c r="C161" s="70" t="s">
        <v>86</v>
      </c>
      <c r="D161" s="70"/>
      <c r="E161" s="57"/>
      <c r="F161" s="71" t="s">
        <v>61</v>
      </c>
      <c r="G161" s="71"/>
      <c r="H161" s="64"/>
      <c r="L161" s="64"/>
      <c r="M161" s="64"/>
    </row>
    <row r="162" spans="1:13" x14ac:dyDescent="0.25">
      <c r="A162" s="101" t="s">
        <v>575</v>
      </c>
      <c r="B162" s="64" t="s">
        <v>17</v>
      </c>
      <c r="C162" s="547">
        <v>21871.790154999999</v>
      </c>
      <c r="E162" s="11"/>
      <c r="F162" s="549">
        <f>IF($C$165=0,"",IF(C162="[for completion]","",C162/$C$165))</f>
        <v>0.89935695342372923</v>
      </c>
      <c r="G162" s="9"/>
      <c r="H162" s="64"/>
      <c r="L162" s="64"/>
      <c r="M162" s="64"/>
    </row>
    <row r="163" spans="1:13" x14ac:dyDescent="0.25">
      <c r="A163" s="101" t="s">
        <v>576</v>
      </c>
      <c r="B163" s="64" t="s">
        <v>18</v>
      </c>
      <c r="C163" s="547">
        <v>2447.5749999999998</v>
      </c>
      <c r="E163" s="11"/>
      <c r="F163" s="549">
        <f t="shared" ref="F163:F164" si="26">IF($C$165=0,"",IF(C163="[for completion]","",C163/$C$165))</f>
        <v>0.10064304657627071</v>
      </c>
      <c r="G163" s="9"/>
      <c r="H163" s="64"/>
      <c r="L163" s="64"/>
      <c r="M163" s="64"/>
    </row>
    <row r="164" spans="1:13" x14ac:dyDescent="0.25">
      <c r="A164" s="101" t="s">
        <v>577</v>
      </c>
      <c r="B164" s="64" t="s">
        <v>2</v>
      </c>
      <c r="C164" s="547">
        <v>0</v>
      </c>
      <c r="E164" s="11"/>
      <c r="F164" s="549">
        <f t="shared" si="26"/>
        <v>0</v>
      </c>
      <c r="G164" s="9"/>
      <c r="H164" s="64"/>
      <c r="L164" s="64"/>
      <c r="M164" s="64"/>
    </row>
    <row r="165" spans="1:13" x14ac:dyDescent="0.25">
      <c r="A165" s="101" t="s">
        <v>578</v>
      </c>
      <c r="B165" s="12" t="s">
        <v>1</v>
      </c>
      <c r="C165" s="568">
        <f>SUM(C162:C164)</f>
        <v>24319.365155</v>
      </c>
      <c r="D165" s="64"/>
      <c r="E165" s="11"/>
      <c r="F165" s="549">
        <f>SUM(F162:F164)</f>
        <v>1</v>
      </c>
      <c r="G165" s="9"/>
      <c r="H165" s="64"/>
      <c r="L165" s="64"/>
      <c r="M165" s="64"/>
    </row>
    <row r="166" spans="1:13" hidden="1" outlineLevel="1" x14ac:dyDescent="0.25">
      <c r="A166" s="101" t="s">
        <v>579</v>
      </c>
      <c r="B166" s="12"/>
      <c r="C166" s="64"/>
      <c r="D166" s="64"/>
      <c r="E166" s="11"/>
      <c r="F166" s="11"/>
      <c r="G166" s="9"/>
      <c r="H166" s="64"/>
      <c r="L166" s="64"/>
      <c r="M166" s="64"/>
    </row>
    <row r="167" spans="1:13" hidden="1" outlineLevel="1" x14ac:dyDescent="0.25">
      <c r="A167" s="101" t="s">
        <v>580</v>
      </c>
      <c r="B167" s="12"/>
      <c r="C167" s="64"/>
      <c r="D167" s="64"/>
      <c r="E167" s="11"/>
      <c r="F167" s="11"/>
      <c r="G167" s="9"/>
      <c r="H167" s="64"/>
      <c r="L167" s="64"/>
      <c r="M167" s="64"/>
    </row>
    <row r="168" spans="1:13" hidden="1" outlineLevel="1" x14ac:dyDescent="0.25">
      <c r="A168" s="101" t="s">
        <v>581</v>
      </c>
      <c r="B168" s="12"/>
      <c r="C168" s="64"/>
      <c r="D168" s="64"/>
      <c r="E168" s="11"/>
      <c r="F168" s="11"/>
      <c r="G168" s="9"/>
      <c r="H168" s="64"/>
      <c r="L168" s="64"/>
      <c r="M168" s="64"/>
    </row>
    <row r="169" spans="1:13" hidden="1" outlineLevel="1" x14ac:dyDescent="0.25">
      <c r="A169" s="101" t="s">
        <v>582</v>
      </c>
      <c r="B169" s="12"/>
      <c r="C169" s="64"/>
      <c r="D169" s="64"/>
      <c r="E169" s="11"/>
      <c r="F169" s="11"/>
      <c r="G169" s="9"/>
      <c r="H169" s="64"/>
      <c r="L169" s="64"/>
      <c r="M169" s="64"/>
    </row>
    <row r="170" spans="1:13" hidden="1" outlineLevel="1" x14ac:dyDescent="0.25">
      <c r="A170" s="101" t="s">
        <v>583</v>
      </c>
      <c r="B170" s="12"/>
      <c r="C170" s="64"/>
      <c r="D170" s="64"/>
      <c r="E170" s="11"/>
      <c r="F170" s="11"/>
      <c r="G170" s="9"/>
      <c r="H170" s="64"/>
      <c r="L170" s="64"/>
      <c r="M170" s="64"/>
    </row>
    <row r="171" spans="1:13" ht="15" customHeight="1" collapsed="1" x14ac:dyDescent="0.25">
      <c r="A171" s="70"/>
      <c r="B171" s="72" t="s">
        <v>774</v>
      </c>
      <c r="C171" s="70" t="s">
        <v>86</v>
      </c>
      <c r="D171" s="70"/>
      <c r="E171" s="57"/>
      <c r="F171" s="71" t="s">
        <v>153</v>
      </c>
      <c r="G171" s="71"/>
      <c r="H171" s="64"/>
      <c r="L171" s="64"/>
      <c r="M171" s="64"/>
    </row>
    <row r="172" spans="1:13" ht="15" customHeight="1" x14ac:dyDescent="0.25">
      <c r="A172" s="101" t="s">
        <v>584</v>
      </c>
      <c r="B172" s="97" t="s">
        <v>272</v>
      </c>
      <c r="C172" s="547">
        <v>342.78566655999998</v>
      </c>
      <c r="D172" s="55"/>
      <c r="E172" s="4"/>
      <c r="F172" s="548">
        <f>IF($C$177=0,"",IF(C172="[for completion]","",C172/$C$177))</f>
        <v>0.12087855249505587</v>
      </c>
      <c r="G172" s="59"/>
      <c r="H172" s="64"/>
      <c r="I172" s="101"/>
      <c r="J172" s="101"/>
      <c r="K172" s="101"/>
      <c r="L172" s="64"/>
      <c r="M172" s="64"/>
    </row>
    <row r="173" spans="1:13" x14ac:dyDescent="0.25">
      <c r="A173" s="101" t="s">
        <v>585</v>
      </c>
      <c r="B173" s="66" t="s">
        <v>209</v>
      </c>
      <c r="C173" s="547">
        <v>0</v>
      </c>
      <c r="E173" s="60"/>
      <c r="F173" s="548">
        <f>IF($C$177=0,"",IF(C173="[for completion]","",C173/$C$177))</f>
        <v>0</v>
      </c>
      <c r="G173" s="59"/>
      <c r="H173" s="64"/>
      <c r="L173" s="64"/>
      <c r="M173" s="64"/>
    </row>
    <row r="174" spans="1:13" x14ac:dyDescent="0.25">
      <c r="A174" s="101" t="s">
        <v>586</v>
      </c>
      <c r="B174" s="66" t="s">
        <v>208</v>
      </c>
      <c r="C174" s="547">
        <v>0</v>
      </c>
      <c r="E174" s="60"/>
      <c r="F174" s="548">
        <f>IF($C$177=0,"",IF(C174="[for completion]","",C174/$C$177))</f>
        <v>0</v>
      </c>
      <c r="G174" s="59"/>
      <c r="H174" s="64"/>
      <c r="L174" s="64"/>
      <c r="M174" s="64"/>
    </row>
    <row r="175" spans="1:13" x14ac:dyDescent="0.25">
      <c r="A175" s="101" t="s">
        <v>587</v>
      </c>
      <c r="B175" s="66" t="s">
        <v>138</v>
      </c>
      <c r="C175" s="547">
        <v>2493</v>
      </c>
      <c r="E175" s="60"/>
      <c r="F175" s="548">
        <f>IF($C$177=0,"",IF(C175="[for completion]","",C175/$C$177))</f>
        <v>0.87912144750494403</v>
      </c>
      <c r="G175" s="59"/>
      <c r="H175" s="64"/>
      <c r="L175" s="64"/>
      <c r="M175" s="64"/>
    </row>
    <row r="176" spans="1:13" x14ac:dyDescent="0.25">
      <c r="A176" s="101" t="s">
        <v>588</v>
      </c>
      <c r="B176" s="66" t="s">
        <v>2</v>
      </c>
      <c r="C176" s="547">
        <v>0</v>
      </c>
      <c r="E176" s="60"/>
      <c r="F176" s="548">
        <f t="shared" ref="F176:F185" si="27">IF($C$177=0,"",IF(C176="[for completion]","",C176/$C$177))</f>
        <v>0</v>
      </c>
      <c r="G176" s="59"/>
      <c r="H176" s="64"/>
      <c r="L176" s="64"/>
      <c r="M176" s="64"/>
    </row>
    <row r="177" spans="1:13" x14ac:dyDescent="0.25">
      <c r="A177" s="101" t="s">
        <v>589</v>
      </c>
      <c r="B177" s="10" t="s">
        <v>1</v>
      </c>
      <c r="C177" s="67">
        <f>SUM(C172:C176)</f>
        <v>2835.7856665600002</v>
      </c>
      <c r="E177" s="60"/>
      <c r="F177" s="548">
        <f>SUM(F172:F176)</f>
        <v>0.99999999999999989</v>
      </c>
      <c r="G177" s="59"/>
      <c r="H177" s="64"/>
      <c r="L177" s="64"/>
      <c r="M177" s="64"/>
    </row>
    <row r="178" spans="1:13" hidden="1" outlineLevel="1" x14ac:dyDescent="0.25">
      <c r="A178" s="101" t="s">
        <v>590</v>
      </c>
      <c r="B178" s="80" t="s">
        <v>210</v>
      </c>
      <c r="E178" s="60"/>
      <c r="F178" s="59">
        <f t="shared" si="27"/>
        <v>0</v>
      </c>
      <c r="G178" s="59"/>
      <c r="H178" s="64"/>
      <c r="L178" s="64"/>
      <c r="M178" s="64"/>
    </row>
    <row r="179" spans="1:13" s="80" customFormat="1" ht="30" hidden="1" outlineLevel="1" x14ac:dyDescent="0.25">
      <c r="A179" s="101" t="s">
        <v>591</v>
      </c>
      <c r="B179" s="80" t="s">
        <v>229</v>
      </c>
      <c r="F179" s="59">
        <f t="shared" si="27"/>
        <v>0</v>
      </c>
    </row>
    <row r="180" spans="1:13" ht="30" hidden="1" outlineLevel="1" x14ac:dyDescent="0.25">
      <c r="A180" s="101" t="s">
        <v>592</v>
      </c>
      <c r="B180" s="80" t="s">
        <v>230</v>
      </c>
      <c r="E180" s="60"/>
      <c r="F180" s="59">
        <f t="shared" si="27"/>
        <v>0</v>
      </c>
      <c r="G180" s="59"/>
      <c r="H180" s="64"/>
      <c r="L180" s="64"/>
      <c r="M180" s="64"/>
    </row>
    <row r="181" spans="1:13" hidden="1" outlineLevel="1" x14ac:dyDescent="0.25">
      <c r="A181" s="101" t="s">
        <v>593</v>
      </c>
      <c r="B181" s="80" t="s">
        <v>211</v>
      </c>
      <c r="E181" s="60"/>
      <c r="F181" s="59">
        <f t="shared" si="27"/>
        <v>0</v>
      </c>
      <c r="G181" s="59"/>
      <c r="H181" s="64"/>
      <c r="L181" s="64"/>
      <c r="M181" s="64"/>
    </row>
    <row r="182" spans="1:13" s="80" customFormat="1" ht="30" hidden="1" outlineLevel="1" x14ac:dyDescent="0.25">
      <c r="A182" s="101" t="s">
        <v>594</v>
      </c>
      <c r="B182" s="80" t="s">
        <v>231</v>
      </c>
      <c r="F182" s="59">
        <f t="shared" si="27"/>
        <v>0</v>
      </c>
    </row>
    <row r="183" spans="1:13" ht="30" hidden="1" outlineLevel="1" x14ac:dyDescent="0.25">
      <c r="A183" s="101" t="s">
        <v>595</v>
      </c>
      <c r="B183" s="80" t="s">
        <v>232</v>
      </c>
      <c r="E183" s="60"/>
      <c r="F183" s="59">
        <f t="shared" si="27"/>
        <v>0</v>
      </c>
      <c r="G183" s="59"/>
      <c r="H183" s="64"/>
      <c r="L183" s="64"/>
      <c r="M183" s="64"/>
    </row>
    <row r="184" spans="1:13" hidden="1" outlineLevel="1" x14ac:dyDescent="0.25">
      <c r="A184" s="101" t="s">
        <v>596</v>
      </c>
      <c r="B184" s="80" t="s">
        <v>196</v>
      </c>
      <c r="E184" s="60"/>
      <c r="F184" s="59">
        <f t="shared" si="27"/>
        <v>0</v>
      </c>
      <c r="G184" s="59"/>
      <c r="H184" s="64"/>
      <c r="L184" s="64"/>
      <c r="M184" s="64"/>
    </row>
    <row r="185" spans="1:13" hidden="1" outlineLevel="1" x14ac:dyDescent="0.25">
      <c r="A185" s="101" t="s">
        <v>597</v>
      </c>
      <c r="B185" s="80" t="s">
        <v>197</v>
      </c>
      <c r="E185" s="60"/>
      <c r="F185" s="59">
        <f t="shared" si="27"/>
        <v>0</v>
      </c>
      <c r="G185" s="59"/>
      <c r="H185" s="64"/>
      <c r="L185" s="64"/>
      <c r="M185" s="64"/>
    </row>
    <row r="186" spans="1:13" hidden="1" outlineLevel="1" x14ac:dyDescent="0.25">
      <c r="A186" s="101" t="s">
        <v>598</v>
      </c>
      <c r="B186" s="80"/>
      <c r="E186" s="60"/>
      <c r="F186" s="59"/>
      <c r="G186" s="59"/>
      <c r="H186" s="64"/>
      <c r="L186" s="64"/>
      <c r="M186" s="64"/>
    </row>
    <row r="187" spans="1:13" hidden="1" outlineLevel="1" x14ac:dyDescent="0.25">
      <c r="A187" s="101" t="s">
        <v>599</v>
      </c>
      <c r="B187" s="80"/>
      <c r="E187" s="60"/>
      <c r="F187" s="59"/>
      <c r="G187" s="59"/>
      <c r="H187" s="64"/>
      <c r="L187" s="64"/>
      <c r="M187" s="64"/>
    </row>
    <row r="188" spans="1:13" hidden="1" outlineLevel="1" x14ac:dyDescent="0.25">
      <c r="A188" s="101" t="s">
        <v>600</v>
      </c>
      <c r="B188" s="80"/>
      <c r="E188" s="60"/>
      <c r="F188" s="59"/>
      <c r="G188" s="59"/>
      <c r="H188" s="64"/>
      <c r="L188" s="64"/>
      <c r="M188" s="64"/>
    </row>
    <row r="189" spans="1:13" hidden="1" outlineLevel="1" x14ac:dyDescent="0.25">
      <c r="A189" s="101" t="s">
        <v>601</v>
      </c>
      <c r="B189" s="79"/>
      <c r="E189" s="60"/>
      <c r="F189" s="59">
        <f t="shared" ref="F189" si="28">IF($C$177=0,"",IF(C189="[for completion]","",C189/$C$177))</f>
        <v>0</v>
      </c>
      <c r="G189" s="59"/>
      <c r="H189" s="64"/>
      <c r="L189" s="64"/>
      <c r="M189" s="64"/>
    </row>
    <row r="190" spans="1:13" ht="15" customHeight="1" collapsed="1" x14ac:dyDescent="0.25">
      <c r="A190" s="70"/>
      <c r="B190" s="72" t="s">
        <v>775</v>
      </c>
      <c r="C190" s="70" t="s">
        <v>86</v>
      </c>
      <c r="D190" s="70"/>
      <c r="E190" s="57"/>
      <c r="F190" s="71" t="s">
        <v>153</v>
      </c>
      <c r="G190" s="71"/>
      <c r="H190" s="64"/>
      <c r="L190" s="64"/>
      <c r="M190" s="64"/>
    </row>
    <row r="191" spans="1:13" x14ac:dyDescent="0.25">
      <c r="A191" s="101" t="s">
        <v>602</v>
      </c>
      <c r="B191" s="97" t="s">
        <v>273</v>
      </c>
      <c r="C191" s="547">
        <f>+C177</f>
        <v>2835.7856665600002</v>
      </c>
      <c r="E191" s="67"/>
      <c r="F191" s="548">
        <f t="shared" ref="F191:F204" si="29">IF($C$206=0,"",IF(C191="[for completion]","",C191/$C$206))</f>
        <v>1</v>
      </c>
      <c r="G191" s="59"/>
      <c r="H191" s="64"/>
      <c r="L191" s="64"/>
      <c r="M191" s="64"/>
    </row>
    <row r="192" spans="1:13" x14ac:dyDescent="0.25">
      <c r="A192" s="101" t="s">
        <v>603</v>
      </c>
      <c r="B192" s="66" t="s">
        <v>96</v>
      </c>
      <c r="C192" s="547">
        <v>0</v>
      </c>
      <c r="E192" s="60"/>
      <c r="F192" s="548">
        <f t="shared" si="29"/>
        <v>0</v>
      </c>
      <c r="G192" s="60"/>
      <c r="H192" s="64"/>
      <c r="L192" s="64"/>
      <c r="M192" s="64"/>
    </row>
    <row r="193" spans="1:13" x14ac:dyDescent="0.25">
      <c r="A193" s="101" t="s">
        <v>604</v>
      </c>
      <c r="B193" s="66" t="s">
        <v>132</v>
      </c>
      <c r="C193" s="547">
        <v>0</v>
      </c>
      <c r="E193" s="60"/>
      <c r="F193" s="548">
        <f t="shared" si="29"/>
        <v>0</v>
      </c>
      <c r="G193" s="60"/>
      <c r="H193" s="64"/>
      <c r="L193" s="64"/>
      <c r="M193" s="64"/>
    </row>
    <row r="194" spans="1:13" x14ac:dyDescent="0.25">
      <c r="A194" s="101" t="s">
        <v>605</v>
      </c>
      <c r="B194" s="66" t="s">
        <v>121</v>
      </c>
      <c r="C194" s="547">
        <v>0</v>
      </c>
      <c r="E194" s="60"/>
      <c r="F194" s="548">
        <f t="shared" si="29"/>
        <v>0</v>
      </c>
      <c r="G194" s="60"/>
      <c r="H194" s="64"/>
      <c r="L194" s="64"/>
      <c r="M194" s="64"/>
    </row>
    <row r="195" spans="1:13" x14ac:dyDescent="0.25">
      <c r="A195" s="101" t="s">
        <v>606</v>
      </c>
      <c r="B195" s="66" t="s">
        <v>125</v>
      </c>
      <c r="C195" s="547">
        <v>0</v>
      </c>
      <c r="E195" s="60"/>
      <c r="F195" s="548">
        <f t="shared" si="29"/>
        <v>0</v>
      </c>
      <c r="G195" s="60"/>
      <c r="H195" s="64"/>
      <c r="L195" s="64"/>
      <c r="M195" s="64"/>
    </row>
    <row r="196" spans="1:13" x14ac:dyDescent="0.25">
      <c r="A196" s="101" t="s">
        <v>607</v>
      </c>
      <c r="B196" s="66" t="s">
        <v>126</v>
      </c>
      <c r="C196" s="547">
        <v>0</v>
      </c>
      <c r="E196" s="60"/>
      <c r="F196" s="548">
        <f t="shared" si="29"/>
        <v>0</v>
      </c>
      <c r="G196" s="60"/>
      <c r="H196" s="64"/>
      <c r="L196" s="64"/>
      <c r="M196" s="64"/>
    </row>
    <row r="197" spans="1:13" x14ac:dyDescent="0.25">
      <c r="A197" s="101" t="s">
        <v>608</v>
      </c>
      <c r="B197" s="66" t="s">
        <v>147</v>
      </c>
      <c r="C197" s="547">
        <v>0</v>
      </c>
      <c r="E197" s="60"/>
      <c r="F197" s="548">
        <f t="shared" si="29"/>
        <v>0</v>
      </c>
      <c r="G197" s="60"/>
      <c r="H197" s="64"/>
      <c r="L197" s="64"/>
      <c r="M197" s="64"/>
    </row>
    <row r="198" spans="1:13" x14ac:dyDescent="0.25">
      <c r="A198" s="101" t="s">
        <v>609</v>
      </c>
      <c r="B198" s="66" t="s">
        <v>127</v>
      </c>
      <c r="C198" s="547">
        <v>0</v>
      </c>
      <c r="E198" s="60"/>
      <c r="F198" s="548">
        <f t="shared" si="29"/>
        <v>0</v>
      </c>
      <c r="G198" s="60"/>
      <c r="H198" s="64"/>
      <c r="L198" s="64"/>
      <c r="M198" s="64"/>
    </row>
    <row r="199" spans="1:13" x14ac:dyDescent="0.25">
      <c r="A199" s="101" t="s">
        <v>610</v>
      </c>
      <c r="B199" s="66" t="s">
        <v>128</v>
      </c>
      <c r="C199" s="547">
        <v>0</v>
      </c>
      <c r="E199" s="60"/>
      <c r="F199" s="548">
        <f t="shared" si="29"/>
        <v>0</v>
      </c>
      <c r="G199" s="60"/>
      <c r="H199" s="64"/>
      <c r="L199" s="64"/>
      <c r="M199" s="64"/>
    </row>
    <row r="200" spans="1:13" x14ac:dyDescent="0.25">
      <c r="A200" s="101" t="s">
        <v>611</v>
      </c>
      <c r="B200" s="66" t="s">
        <v>129</v>
      </c>
      <c r="C200" s="547">
        <v>0</v>
      </c>
      <c r="E200" s="60"/>
      <c r="F200" s="548">
        <f t="shared" si="29"/>
        <v>0</v>
      </c>
      <c r="G200" s="60"/>
      <c r="H200" s="64"/>
      <c r="L200" s="64"/>
      <c r="M200" s="64"/>
    </row>
    <row r="201" spans="1:13" x14ac:dyDescent="0.25">
      <c r="A201" s="101" t="s">
        <v>612</v>
      </c>
      <c r="B201" s="66" t="s">
        <v>130</v>
      </c>
      <c r="C201" s="547">
        <v>0</v>
      </c>
      <c r="E201" s="60"/>
      <c r="F201" s="548">
        <f t="shared" si="29"/>
        <v>0</v>
      </c>
      <c r="G201" s="60"/>
      <c r="H201" s="64"/>
      <c r="L201" s="64"/>
      <c r="M201" s="64"/>
    </row>
    <row r="202" spans="1:13" x14ac:dyDescent="0.25">
      <c r="A202" s="101" t="s">
        <v>613</v>
      </c>
      <c r="B202" s="66" t="s">
        <v>133</v>
      </c>
      <c r="C202" s="547">
        <v>0</v>
      </c>
      <c r="E202" s="60"/>
      <c r="F202" s="548">
        <f t="shared" si="29"/>
        <v>0</v>
      </c>
      <c r="G202" s="60"/>
      <c r="H202" s="64"/>
      <c r="L202" s="64"/>
      <c r="M202" s="64"/>
    </row>
    <row r="203" spans="1:13" x14ac:dyDescent="0.25">
      <c r="A203" s="101" t="s">
        <v>614</v>
      </c>
      <c r="B203" s="66" t="s">
        <v>131</v>
      </c>
      <c r="C203" s="547">
        <v>0</v>
      </c>
      <c r="E203" s="60"/>
      <c r="F203" s="548">
        <f t="shared" si="29"/>
        <v>0</v>
      </c>
      <c r="G203" s="60"/>
      <c r="H203" s="64"/>
      <c r="L203" s="64"/>
      <c r="M203" s="64"/>
    </row>
    <row r="204" spans="1:13" x14ac:dyDescent="0.25">
      <c r="A204" s="101" t="s">
        <v>615</v>
      </c>
      <c r="B204" s="66" t="s">
        <v>2</v>
      </c>
      <c r="C204" s="547">
        <v>0</v>
      </c>
      <c r="E204" s="60"/>
      <c r="F204" s="548">
        <f t="shared" si="29"/>
        <v>0</v>
      </c>
      <c r="G204" s="60"/>
      <c r="H204" s="64"/>
      <c r="L204" s="64"/>
      <c r="M204" s="64"/>
    </row>
    <row r="205" spans="1:13" x14ac:dyDescent="0.25">
      <c r="A205" s="101" t="s">
        <v>616</v>
      </c>
      <c r="B205" s="68" t="s">
        <v>212</v>
      </c>
      <c r="C205" s="547">
        <f>+C191</f>
        <v>2835.7856665600002</v>
      </c>
      <c r="E205" s="60"/>
      <c r="F205" s="548">
        <f>IF($C$206=0,"",IF(C205="[for completion]","",C205/$C$206))</f>
        <v>1</v>
      </c>
      <c r="G205" s="60"/>
      <c r="H205" s="64"/>
      <c r="L205" s="64"/>
      <c r="M205" s="64"/>
    </row>
    <row r="206" spans="1:13" x14ac:dyDescent="0.25">
      <c r="A206" s="101" t="s">
        <v>617</v>
      </c>
      <c r="B206" s="10" t="s">
        <v>1</v>
      </c>
      <c r="C206" s="67">
        <f>SUM(C191:C204)</f>
        <v>2835.7856665600002</v>
      </c>
      <c r="D206" s="66"/>
      <c r="E206" s="60"/>
      <c r="F206" s="548">
        <f>SUM(F191:F204)</f>
        <v>1</v>
      </c>
      <c r="G206" s="60"/>
      <c r="H206" s="64"/>
      <c r="L206" s="64"/>
      <c r="M206" s="64"/>
    </row>
    <row r="207" spans="1:13" hidden="1" outlineLevel="1" x14ac:dyDescent="0.25">
      <c r="A207" s="101" t="s">
        <v>618</v>
      </c>
      <c r="B207" s="79" t="s">
        <v>161</v>
      </c>
      <c r="E207" s="60"/>
      <c r="F207" s="59">
        <f>IF($C$206=0,"",IF(C207="[for completion]","",C207/$C$206))</f>
        <v>0</v>
      </c>
      <c r="G207" s="60"/>
      <c r="H207" s="64"/>
      <c r="L207" s="64"/>
      <c r="M207" s="64"/>
    </row>
    <row r="208" spans="1:13" hidden="1" outlineLevel="1" x14ac:dyDescent="0.25">
      <c r="A208" s="101" t="s">
        <v>619</v>
      </c>
      <c r="B208" s="79" t="s">
        <v>161</v>
      </c>
      <c r="E208" s="60"/>
      <c r="F208" s="59">
        <f t="shared" ref="F208:F213" si="30">IF($C$206=0,"",IF(C208="[for completion]","",C208/$C$206))</f>
        <v>0</v>
      </c>
      <c r="G208" s="60"/>
      <c r="H208" s="64"/>
      <c r="L208" s="64"/>
      <c r="M208" s="64"/>
    </row>
    <row r="209" spans="1:13" hidden="1" outlineLevel="1" x14ac:dyDescent="0.25">
      <c r="A209" s="101" t="s">
        <v>620</v>
      </c>
      <c r="B209" s="79" t="s">
        <v>161</v>
      </c>
      <c r="E209" s="60"/>
      <c r="F209" s="59">
        <f t="shared" si="30"/>
        <v>0</v>
      </c>
      <c r="G209" s="60"/>
      <c r="H209" s="64"/>
      <c r="L209" s="64"/>
      <c r="M209" s="64"/>
    </row>
    <row r="210" spans="1:13" hidden="1" outlineLevel="1" x14ac:dyDescent="0.25">
      <c r="A210" s="101" t="s">
        <v>621</v>
      </c>
      <c r="B210" s="79" t="s">
        <v>161</v>
      </c>
      <c r="E210" s="60"/>
      <c r="F210" s="59">
        <f t="shared" si="30"/>
        <v>0</v>
      </c>
      <c r="G210" s="60"/>
      <c r="H210" s="64"/>
      <c r="L210" s="64"/>
      <c r="M210" s="64"/>
    </row>
    <row r="211" spans="1:13" hidden="1" outlineLevel="1" x14ac:dyDescent="0.25">
      <c r="A211" s="101" t="s">
        <v>622</v>
      </c>
      <c r="B211" s="79" t="s">
        <v>161</v>
      </c>
      <c r="E211" s="60"/>
      <c r="F211" s="59">
        <f t="shared" si="30"/>
        <v>0</v>
      </c>
      <c r="G211" s="60"/>
      <c r="H211" s="64"/>
      <c r="L211" s="64"/>
      <c r="M211" s="64"/>
    </row>
    <row r="212" spans="1:13" hidden="1" outlineLevel="1" x14ac:dyDescent="0.25">
      <c r="A212" s="101" t="s">
        <v>623</v>
      </c>
      <c r="B212" s="79" t="s">
        <v>161</v>
      </c>
      <c r="E212" s="60"/>
      <c r="F212" s="59">
        <f t="shared" si="30"/>
        <v>0</v>
      </c>
      <c r="G212" s="60"/>
      <c r="H212" s="64"/>
      <c r="L212" s="64"/>
      <c r="M212" s="64"/>
    </row>
    <row r="213" spans="1:13" hidden="1" outlineLevel="1" x14ac:dyDescent="0.25">
      <c r="A213" s="101" t="s">
        <v>624</v>
      </c>
      <c r="B213" s="79" t="s">
        <v>161</v>
      </c>
      <c r="E213" s="60"/>
      <c r="F213" s="59">
        <f t="shared" si="30"/>
        <v>0</v>
      </c>
      <c r="G213" s="60"/>
      <c r="H213" s="64"/>
      <c r="L213" s="64"/>
      <c r="M213" s="64"/>
    </row>
    <row r="214" spans="1:13" ht="15" customHeight="1" collapsed="1" x14ac:dyDescent="0.25">
      <c r="A214" s="70"/>
      <c r="B214" s="72" t="s">
        <v>776</v>
      </c>
      <c r="C214" s="70" t="s">
        <v>86</v>
      </c>
      <c r="D214" s="70"/>
      <c r="E214" s="57"/>
      <c r="F214" s="71" t="s">
        <v>152</v>
      </c>
      <c r="G214" s="71" t="s">
        <v>61</v>
      </c>
      <c r="H214" s="64"/>
      <c r="L214" s="64"/>
      <c r="M214" s="64"/>
    </row>
    <row r="215" spans="1:13" x14ac:dyDescent="0.25">
      <c r="A215" s="101" t="s">
        <v>625</v>
      </c>
      <c r="B215" s="9" t="s">
        <v>174</v>
      </c>
      <c r="C215" s="547">
        <f>+C205</f>
        <v>2835.7856665600002</v>
      </c>
      <c r="E215" s="11"/>
      <c r="F215" s="548">
        <f>IF($C$218=0,"",IF(C215="[for completion]","",C215/$C$218))</f>
        <v>1</v>
      </c>
      <c r="G215" s="548">
        <f>IF($C$218=0,"",IF(C215="[for completion]","",C215/$C$218))</f>
        <v>1</v>
      </c>
      <c r="H215" s="64"/>
      <c r="L215" s="64"/>
      <c r="M215" s="64"/>
    </row>
    <row r="216" spans="1:13" x14ac:dyDescent="0.25">
      <c r="A216" s="101" t="s">
        <v>626</v>
      </c>
      <c r="B216" s="9" t="s">
        <v>173</v>
      </c>
      <c r="C216" s="101">
        <v>0</v>
      </c>
      <c r="E216" s="11"/>
      <c r="F216" s="548">
        <f t="shared" ref="F216:F219" si="31">IF($C$218=0,"",IF(C216="[for completion]","",C216/$C$218))</f>
        <v>0</v>
      </c>
      <c r="G216" s="548">
        <f t="shared" ref="G216:G219" si="32">IF($C$218=0,"",IF(C216="[for completion]","",C216/$C$218))</f>
        <v>0</v>
      </c>
      <c r="H216" s="64"/>
      <c r="L216" s="64"/>
      <c r="M216" s="64"/>
    </row>
    <row r="217" spans="1:13" x14ac:dyDescent="0.25">
      <c r="A217" s="101" t="s">
        <v>627</v>
      </c>
      <c r="B217" s="9" t="s">
        <v>2</v>
      </c>
      <c r="C217" s="101">
        <v>0</v>
      </c>
      <c r="E217" s="11"/>
      <c r="F217" s="548">
        <f t="shared" si="31"/>
        <v>0</v>
      </c>
      <c r="G217" s="548">
        <f t="shared" si="32"/>
        <v>0</v>
      </c>
      <c r="H217" s="64"/>
      <c r="L217" s="64"/>
      <c r="M217" s="64"/>
    </row>
    <row r="218" spans="1:13" x14ac:dyDescent="0.25">
      <c r="A218" s="101" t="s">
        <v>628</v>
      </c>
      <c r="B218" s="10" t="s">
        <v>1</v>
      </c>
      <c r="C218" s="547">
        <f>SUM(C215:C217)</f>
        <v>2835.7856665600002</v>
      </c>
      <c r="E218" s="11"/>
      <c r="F218" s="122">
        <f>SUM(F215:F217)</f>
        <v>1</v>
      </c>
      <c r="G218" s="122">
        <f>SUM(G215:G217)</f>
        <v>1</v>
      </c>
      <c r="H218" s="64"/>
      <c r="L218" s="64"/>
      <c r="M218" s="64"/>
    </row>
    <row r="219" spans="1:13" hidden="1" outlineLevel="1" x14ac:dyDescent="0.25">
      <c r="A219" s="101" t="s">
        <v>630</v>
      </c>
      <c r="B219" s="79" t="s">
        <v>161</v>
      </c>
      <c r="E219" s="11"/>
      <c r="F219" s="59">
        <f t="shared" si="31"/>
        <v>0</v>
      </c>
      <c r="G219" s="59">
        <f t="shared" si="32"/>
        <v>0</v>
      </c>
      <c r="H219" s="64"/>
      <c r="L219" s="64"/>
      <c r="M219" s="64"/>
    </row>
    <row r="220" spans="1:13" hidden="1" outlineLevel="1" x14ac:dyDescent="0.25">
      <c r="A220" s="101" t="s">
        <v>631</v>
      </c>
      <c r="B220" s="79" t="s">
        <v>161</v>
      </c>
      <c r="E220" s="11"/>
      <c r="F220" s="59">
        <f t="shared" ref="F220:F225" si="33">IF($C$218=0,"",IF(C220="[for completion]","",C220/$C$218))</f>
        <v>0</v>
      </c>
      <c r="G220" s="59">
        <f t="shared" ref="G220:G225" si="34">IF($C$218=0,"",IF(C220="[for completion]","",C220/$C$218))</f>
        <v>0</v>
      </c>
      <c r="H220" s="64"/>
      <c r="L220" s="64"/>
      <c r="M220" s="64"/>
    </row>
    <row r="221" spans="1:13" hidden="1" outlineLevel="1" x14ac:dyDescent="0.25">
      <c r="A221" s="101" t="s">
        <v>632</v>
      </c>
      <c r="B221" s="79" t="s">
        <v>161</v>
      </c>
      <c r="E221" s="11"/>
      <c r="F221" s="59">
        <f t="shared" si="33"/>
        <v>0</v>
      </c>
      <c r="G221" s="59">
        <f t="shared" si="34"/>
        <v>0</v>
      </c>
      <c r="H221" s="64"/>
      <c r="L221" s="64"/>
      <c r="M221" s="64"/>
    </row>
    <row r="222" spans="1:13" hidden="1" outlineLevel="1" x14ac:dyDescent="0.25">
      <c r="A222" s="101" t="s">
        <v>633</v>
      </c>
      <c r="B222" s="79" t="s">
        <v>161</v>
      </c>
      <c r="E222" s="11"/>
      <c r="F222" s="59">
        <f t="shared" si="33"/>
        <v>0</v>
      </c>
      <c r="G222" s="59">
        <f t="shared" si="34"/>
        <v>0</v>
      </c>
      <c r="H222" s="64"/>
      <c r="L222" s="64"/>
      <c r="M222" s="64"/>
    </row>
    <row r="223" spans="1:13" hidden="1" outlineLevel="1" x14ac:dyDescent="0.25">
      <c r="A223" s="101" t="s">
        <v>634</v>
      </c>
      <c r="B223" s="79" t="s">
        <v>161</v>
      </c>
      <c r="E223" s="11"/>
      <c r="F223" s="59">
        <f t="shared" si="33"/>
        <v>0</v>
      </c>
      <c r="G223" s="59">
        <f t="shared" si="34"/>
        <v>0</v>
      </c>
      <c r="H223" s="64"/>
      <c r="L223" s="64"/>
      <c r="M223" s="64"/>
    </row>
    <row r="224" spans="1:13" hidden="1" outlineLevel="1" x14ac:dyDescent="0.25">
      <c r="A224" s="101" t="s">
        <v>635</v>
      </c>
      <c r="B224" s="79" t="s">
        <v>161</v>
      </c>
      <c r="E224" s="66"/>
      <c r="F224" s="59">
        <f t="shared" si="33"/>
        <v>0</v>
      </c>
      <c r="G224" s="59">
        <f t="shared" si="34"/>
        <v>0</v>
      </c>
      <c r="H224" s="64"/>
      <c r="L224" s="64"/>
      <c r="M224" s="64"/>
    </row>
    <row r="225" spans="1:14" hidden="1" outlineLevel="1" x14ac:dyDescent="0.25">
      <c r="A225" s="101" t="s">
        <v>636</v>
      </c>
      <c r="B225" s="79" t="s">
        <v>161</v>
      </c>
      <c r="E225" s="11"/>
      <c r="F225" s="59">
        <f t="shared" si="33"/>
        <v>0</v>
      </c>
      <c r="G225" s="59">
        <f t="shared" si="34"/>
        <v>0</v>
      </c>
      <c r="H225" s="64"/>
      <c r="L225" s="64"/>
      <c r="M225" s="64"/>
    </row>
    <row r="226" spans="1:14" ht="15" customHeight="1" collapsed="1" x14ac:dyDescent="0.25">
      <c r="A226" s="70"/>
      <c r="B226" s="72" t="s">
        <v>777</v>
      </c>
      <c r="C226" s="70"/>
      <c r="D226" s="70"/>
      <c r="E226" s="57"/>
      <c r="F226" s="71"/>
      <c r="G226" s="71"/>
      <c r="H226" s="64"/>
      <c r="L226" s="64"/>
      <c r="M226" s="64"/>
    </row>
    <row r="227" spans="1:14" x14ac:dyDescent="0.25">
      <c r="A227" s="101" t="s">
        <v>629</v>
      </c>
      <c r="B227" s="66" t="s">
        <v>46</v>
      </c>
      <c r="C227" s="121" t="s">
        <v>1158</v>
      </c>
      <c r="H227" s="64"/>
      <c r="L227" s="64"/>
      <c r="M227" s="64"/>
    </row>
    <row r="228" spans="1:14" ht="15" customHeight="1" x14ac:dyDescent="0.25">
      <c r="A228" s="70"/>
      <c r="B228" s="72" t="s">
        <v>778</v>
      </c>
      <c r="C228" s="70"/>
      <c r="D228" s="70"/>
      <c r="E228" s="57"/>
      <c r="F228" s="71"/>
      <c r="G228" s="71"/>
      <c r="H228" s="64"/>
      <c r="L228" s="64"/>
      <c r="M228" s="64"/>
    </row>
    <row r="229" spans="1:14" x14ac:dyDescent="0.25">
      <c r="A229" s="101" t="s">
        <v>637</v>
      </c>
      <c r="B229" s="101" t="s">
        <v>256</v>
      </c>
      <c r="C229" s="547">
        <v>4310</v>
      </c>
      <c r="D229" s="547"/>
      <c r="E229" s="66"/>
      <c r="H229" s="64"/>
      <c r="L229" s="64"/>
      <c r="M229" s="64"/>
    </row>
    <row r="230" spans="1:14" x14ac:dyDescent="0.25">
      <c r="A230" s="101" t="s">
        <v>638</v>
      </c>
      <c r="B230" s="105" t="s">
        <v>246</v>
      </c>
      <c r="C230" s="101" t="s">
        <v>1159</v>
      </c>
      <c r="E230" s="66"/>
      <c r="H230" s="64"/>
      <c r="L230" s="64"/>
      <c r="M230" s="64"/>
    </row>
    <row r="231" spans="1:14" x14ac:dyDescent="0.25">
      <c r="A231" s="101" t="s">
        <v>639</v>
      </c>
      <c r="B231" s="105" t="s">
        <v>247</v>
      </c>
      <c r="C231" s="101" t="s">
        <v>1159</v>
      </c>
      <c r="E231" s="66"/>
      <c r="H231" s="64"/>
      <c r="L231" s="64"/>
      <c r="M231" s="64"/>
    </row>
    <row r="232" spans="1:14" hidden="1" outlineLevel="1" x14ac:dyDescent="0.25">
      <c r="A232" s="101" t="s">
        <v>640</v>
      </c>
      <c r="B232" s="102" t="s">
        <v>258</v>
      </c>
      <c r="C232" s="66"/>
      <c r="D232" s="66"/>
      <c r="E232" s="66"/>
      <c r="H232" s="64"/>
      <c r="L232" s="64"/>
      <c r="M232" s="64"/>
    </row>
    <row r="233" spans="1:14" hidden="1" outlineLevel="1" x14ac:dyDescent="0.25">
      <c r="A233" s="101" t="s">
        <v>641</v>
      </c>
      <c r="B233" s="102" t="s">
        <v>257</v>
      </c>
      <c r="C233" s="66"/>
      <c r="D233" s="66"/>
      <c r="E233" s="66"/>
      <c r="H233" s="64"/>
      <c r="L233" s="64"/>
      <c r="M233" s="64"/>
    </row>
    <row r="234" spans="1:14" hidden="1" outlineLevel="1" x14ac:dyDescent="0.25">
      <c r="A234" s="101" t="s">
        <v>642</v>
      </c>
      <c r="B234" s="102" t="s">
        <v>259</v>
      </c>
      <c r="C234" s="66"/>
      <c r="D234" s="66"/>
      <c r="E234" s="66"/>
      <c r="H234" s="64"/>
      <c r="L234" s="64"/>
      <c r="M234" s="64"/>
    </row>
    <row r="235" spans="1:14" hidden="1" outlineLevel="1" x14ac:dyDescent="0.25">
      <c r="A235" s="101" t="s">
        <v>643</v>
      </c>
      <c r="B235" s="101"/>
      <c r="C235" s="66"/>
      <c r="D235" s="66"/>
      <c r="E235" s="66"/>
      <c r="H235" s="64"/>
      <c r="L235" s="64"/>
      <c r="M235" s="64"/>
    </row>
    <row r="236" spans="1:14" hidden="1" outlineLevel="1" x14ac:dyDescent="0.25">
      <c r="A236" s="101" t="s">
        <v>644</v>
      </c>
      <c r="B236" s="101"/>
      <c r="C236" s="66"/>
      <c r="D236" s="66"/>
      <c r="E236" s="66"/>
      <c r="H236" s="64"/>
      <c r="L236" s="64"/>
      <c r="M236" s="64"/>
    </row>
    <row r="237" spans="1:14" hidden="1" outlineLevel="1" x14ac:dyDescent="0.25">
      <c r="A237" s="101" t="s">
        <v>645</v>
      </c>
      <c r="B237" s="101"/>
      <c r="D237" s="62"/>
      <c r="E237" s="62"/>
      <c r="F237" s="62"/>
      <c r="G237" s="62"/>
      <c r="H237" s="64"/>
      <c r="K237" s="75"/>
      <c r="L237" s="75"/>
      <c r="M237" s="75"/>
      <c r="N237" s="75"/>
    </row>
    <row r="238" spans="1:14" hidden="1" outlineLevel="1" x14ac:dyDescent="0.25">
      <c r="A238" s="101" t="s">
        <v>646</v>
      </c>
      <c r="B238" s="101"/>
      <c r="C238" s="101"/>
      <c r="D238" s="95"/>
      <c r="E238" s="95"/>
      <c r="F238" s="95"/>
      <c r="G238" s="95"/>
      <c r="H238" s="64"/>
      <c r="I238" s="101"/>
      <c r="J238" s="101"/>
      <c r="K238" s="75"/>
      <c r="L238" s="75"/>
      <c r="M238" s="75"/>
      <c r="N238" s="75"/>
    </row>
    <row r="239" spans="1:14" hidden="1" outlineLevel="1" x14ac:dyDescent="0.25">
      <c r="A239" s="101" t="s">
        <v>647</v>
      </c>
      <c r="B239" s="101"/>
      <c r="C239" s="101"/>
      <c r="D239" s="95"/>
      <c r="E239" s="95"/>
      <c r="F239" s="95"/>
      <c r="G239" s="95"/>
      <c r="H239" s="64"/>
      <c r="I239" s="101"/>
      <c r="J239" s="101"/>
      <c r="K239" s="75"/>
      <c r="L239" s="75"/>
      <c r="M239" s="75"/>
      <c r="N239" s="75"/>
    </row>
    <row r="240" spans="1:14" hidden="1" outlineLevel="1" x14ac:dyDescent="0.25">
      <c r="A240" s="101" t="s">
        <v>648</v>
      </c>
      <c r="B240" s="101"/>
      <c r="C240" s="101"/>
      <c r="D240" s="95"/>
      <c r="E240" s="95"/>
      <c r="F240" s="95"/>
      <c r="G240" s="95"/>
      <c r="H240" s="64"/>
      <c r="I240" s="101"/>
      <c r="J240" s="101"/>
      <c r="K240" s="75"/>
      <c r="L240" s="75"/>
      <c r="M240" s="75"/>
      <c r="N240" s="75"/>
    </row>
    <row r="241" spans="1:14" hidden="1" outlineLevel="1" x14ac:dyDescent="0.25">
      <c r="A241" s="101" t="s">
        <v>649</v>
      </c>
      <c r="B241" s="101"/>
      <c r="C241" s="101"/>
      <c r="D241" s="95"/>
      <c r="E241" s="95"/>
      <c r="F241" s="95"/>
      <c r="G241" s="95"/>
      <c r="H241" s="64"/>
      <c r="I241" s="101"/>
      <c r="J241" s="101"/>
      <c r="K241" s="75"/>
      <c r="L241" s="75"/>
      <c r="M241" s="75"/>
      <c r="N241" s="75"/>
    </row>
    <row r="242" spans="1:14" hidden="1" outlineLevel="1" x14ac:dyDescent="0.25">
      <c r="A242" s="101" t="s">
        <v>650</v>
      </c>
      <c r="B242" s="101"/>
      <c r="C242" s="101"/>
      <c r="D242" s="95"/>
      <c r="E242" s="95"/>
      <c r="F242" s="95"/>
      <c r="G242" s="95"/>
      <c r="H242" s="64"/>
      <c r="I242" s="101"/>
      <c r="J242" s="101"/>
      <c r="K242" s="75"/>
      <c r="L242" s="75"/>
      <c r="M242" s="75"/>
      <c r="N242" s="75"/>
    </row>
    <row r="243" spans="1:14" hidden="1" outlineLevel="1" x14ac:dyDescent="0.25">
      <c r="A243" s="101" t="s">
        <v>651</v>
      </c>
      <c r="B243" s="101"/>
      <c r="C243" s="101"/>
      <c r="D243" s="95"/>
      <c r="E243" s="95"/>
      <c r="F243" s="95"/>
      <c r="G243" s="95"/>
      <c r="H243" s="64"/>
      <c r="I243" s="101"/>
      <c r="J243" s="101"/>
      <c r="K243" s="75"/>
      <c r="L243" s="75"/>
      <c r="M243" s="75"/>
      <c r="N243" s="75"/>
    </row>
    <row r="244" spans="1:14" hidden="1" outlineLevel="1" x14ac:dyDescent="0.25">
      <c r="A244" s="101" t="s">
        <v>652</v>
      </c>
      <c r="B244" s="101"/>
      <c r="C244" s="101"/>
      <c r="D244" s="95"/>
      <c r="E244" s="95"/>
      <c r="F244" s="95"/>
      <c r="G244" s="95"/>
      <c r="H244" s="64"/>
      <c r="I244" s="101"/>
      <c r="J244" s="101"/>
      <c r="K244" s="75"/>
      <c r="L244" s="75"/>
      <c r="M244" s="75"/>
      <c r="N244" s="75"/>
    </row>
    <row r="245" spans="1:14" hidden="1" outlineLevel="1" x14ac:dyDescent="0.25">
      <c r="A245" s="101" t="s">
        <v>653</v>
      </c>
      <c r="B245" s="101"/>
      <c r="C245" s="101"/>
      <c r="D245" s="95"/>
      <c r="E245" s="95"/>
      <c r="F245" s="95"/>
      <c r="G245" s="95"/>
      <c r="H245" s="64"/>
      <c r="I245" s="101"/>
      <c r="J245" s="101"/>
      <c r="K245" s="75"/>
      <c r="L245" s="75"/>
      <c r="M245" s="75"/>
      <c r="N245" s="75"/>
    </row>
    <row r="246" spans="1:14" hidden="1" outlineLevel="1" x14ac:dyDescent="0.25">
      <c r="A246" s="101" t="s">
        <v>654</v>
      </c>
      <c r="B246" s="101"/>
      <c r="C246" s="101"/>
      <c r="D246" s="95"/>
      <c r="E246" s="95"/>
      <c r="F246" s="95"/>
      <c r="G246" s="95"/>
      <c r="H246" s="64"/>
      <c r="I246" s="101"/>
      <c r="J246" s="101"/>
      <c r="K246" s="75"/>
      <c r="L246" s="75"/>
      <c r="M246" s="75"/>
      <c r="N246" s="75"/>
    </row>
    <row r="247" spans="1:14" hidden="1" outlineLevel="1" x14ac:dyDescent="0.25">
      <c r="A247" s="101" t="s">
        <v>655</v>
      </c>
      <c r="B247" s="101"/>
      <c r="C247" s="101"/>
      <c r="D247" s="95"/>
      <c r="E247" s="95"/>
      <c r="F247" s="95"/>
      <c r="G247" s="95"/>
      <c r="H247" s="64"/>
      <c r="I247" s="101"/>
      <c r="J247" s="101"/>
      <c r="K247" s="75"/>
      <c r="L247" s="75"/>
      <c r="M247" s="75"/>
      <c r="N247" s="75"/>
    </row>
    <row r="248" spans="1:14" hidden="1" outlineLevel="1" x14ac:dyDescent="0.25">
      <c r="A248" s="101" t="s">
        <v>656</v>
      </c>
      <c r="B248" s="101"/>
      <c r="C248" s="101"/>
      <c r="D248" s="95"/>
      <c r="E248" s="95"/>
      <c r="F248" s="95"/>
      <c r="G248" s="95"/>
      <c r="H248" s="64"/>
      <c r="I248" s="101"/>
      <c r="J248" s="101"/>
      <c r="K248" s="75"/>
      <c r="L248" s="75"/>
      <c r="M248" s="75"/>
      <c r="N248" s="75"/>
    </row>
    <row r="249" spans="1:14" hidden="1" outlineLevel="1" x14ac:dyDescent="0.25">
      <c r="A249" s="101" t="s">
        <v>657</v>
      </c>
      <c r="B249" s="101"/>
      <c r="C249" s="101"/>
      <c r="D249" s="95"/>
      <c r="E249" s="95"/>
      <c r="F249" s="95"/>
      <c r="G249" s="95"/>
      <c r="H249" s="64"/>
      <c r="I249" s="101"/>
      <c r="J249" s="101"/>
      <c r="K249" s="75"/>
      <c r="L249" s="75"/>
      <c r="M249" s="75"/>
      <c r="N249" s="75"/>
    </row>
    <row r="250" spans="1:14" hidden="1" outlineLevel="1" x14ac:dyDescent="0.25">
      <c r="A250" s="101" t="s">
        <v>658</v>
      </c>
      <c r="B250" s="101"/>
      <c r="C250" s="101"/>
      <c r="D250" s="95"/>
      <c r="E250" s="95"/>
      <c r="F250" s="95"/>
      <c r="G250" s="95"/>
      <c r="H250" s="64"/>
      <c r="I250" s="101"/>
      <c r="J250" s="101"/>
      <c r="K250" s="75"/>
      <c r="L250" s="75"/>
      <c r="M250" s="75"/>
      <c r="N250" s="75"/>
    </row>
    <row r="251" spans="1:14" hidden="1" outlineLevel="1" x14ac:dyDescent="0.25">
      <c r="A251" s="101" t="s">
        <v>659</v>
      </c>
      <c r="B251" s="101"/>
      <c r="C251" s="101"/>
      <c r="D251" s="95"/>
      <c r="E251" s="95"/>
      <c r="F251" s="95"/>
      <c r="G251" s="95"/>
      <c r="H251" s="64"/>
      <c r="I251" s="101"/>
      <c r="J251" s="101"/>
      <c r="K251" s="75"/>
      <c r="L251" s="75"/>
      <c r="M251" s="75"/>
      <c r="N251" s="75"/>
    </row>
    <row r="252" spans="1:14" hidden="1" outlineLevel="1" x14ac:dyDescent="0.25">
      <c r="A252" s="101" t="s">
        <v>660</v>
      </c>
      <c r="B252" s="101"/>
      <c r="C252" s="101"/>
      <c r="D252" s="95"/>
      <c r="E252" s="95"/>
      <c r="F252" s="95"/>
      <c r="G252" s="95"/>
      <c r="H252" s="64"/>
      <c r="I252" s="101"/>
      <c r="J252" s="101"/>
      <c r="K252" s="75"/>
      <c r="L252" s="75"/>
      <c r="M252" s="75"/>
      <c r="N252" s="75"/>
    </row>
    <row r="253" spans="1:14" hidden="1" outlineLevel="1" x14ac:dyDescent="0.25">
      <c r="A253" s="101" t="s">
        <v>661</v>
      </c>
      <c r="B253" s="101"/>
      <c r="C253" s="101"/>
      <c r="D253" s="95"/>
      <c r="E253" s="95"/>
      <c r="F253" s="95"/>
      <c r="G253" s="95"/>
      <c r="H253" s="64"/>
      <c r="I253" s="101"/>
      <c r="J253" s="101"/>
      <c r="K253" s="75"/>
      <c r="L253" s="75"/>
      <c r="M253" s="75"/>
      <c r="N253" s="75"/>
    </row>
    <row r="254" spans="1:14" hidden="1" outlineLevel="1" x14ac:dyDescent="0.25">
      <c r="A254" s="101" t="s">
        <v>662</v>
      </c>
      <c r="B254" s="101"/>
      <c r="C254" s="101"/>
      <c r="D254" s="95"/>
      <c r="E254" s="95"/>
      <c r="F254" s="95"/>
      <c r="G254" s="95"/>
      <c r="H254" s="64"/>
      <c r="I254" s="101"/>
      <c r="J254" s="101"/>
      <c r="K254" s="75"/>
      <c r="L254" s="75"/>
      <c r="M254" s="75"/>
      <c r="N254" s="75"/>
    </row>
    <row r="255" spans="1:14" hidden="1" outlineLevel="1" x14ac:dyDescent="0.25">
      <c r="A255" s="101" t="s">
        <v>663</v>
      </c>
      <c r="B255" s="101"/>
      <c r="C255" s="101"/>
      <c r="D255" s="95"/>
      <c r="E255" s="95"/>
      <c r="F255" s="95"/>
      <c r="G255" s="95"/>
      <c r="H255" s="64"/>
      <c r="I255" s="101"/>
      <c r="J255" s="101"/>
      <c r="K255" s="75"/>
      <c r="L255" s="75"/>
      <c r="M255" s="75"/>
      <c r="N255" s="75"/>
    </row>
    <row r="256" spans="1:14" hidden="1" outlineLevel="1" x14ac:dyDescent="0.25">
      <c r="A256" s="101" t="s">
        <v>664</v>
      </c>
      <c r="B256" s="101"/>
      <c r="C256" s="101"/>
      <c r="D256" s="95"/>
      <c r="E256" s="95"/>
      <c r="F256" s="95"/>
      <c r="G256" s="95"/>
      <c r="H256" s="64"/>
      <c r="I256" s="101"/>
      <c r="J256" s="101"/>
      <c r="K256" s="75"/>
      <c r="L256" s="75"/>
      <c r="M256" s="75"/>
      <c r="N256" s="75"/>
    </row>
    <row r="257" spans="1:14" hidden="1" outlineLevel="1" x14ac:dyDescent="0.25">
      <c r="A257" s="101" t="s">
        <v>665</v>
      </c>
      <c r="B257" s="101"/>
      <c r="C257" s="101"/>
      <c r="D257" s="95"/>
      <c r="E257" s="95"/>
      <c r="F257" s="95"/>
      <c r="G257" s="95"/>
      <c r="H257" s="64"/>
      <c r="I257" s="101"/>
      <c r="J257" s="101"/>
      <c r="K257" s="75"/>
      <c r="L257" s="75"/>
      <c r="M257" s="75"/>
      <c r="N257" s="75"/>
    </row>
    <row r="258" spans="1:14" hidden="1" outlineLevel="1" x14ac:dyDescent="0.25">
      <c r="A258" s="101" t="s">
        <v>666</v>
      </c>
      <c r="B258" s="101"/>
      <c r="C258" s="101"/>
      <c r="D258" s="95"/>
      <c r="E258" s="95"/>
      <c r="F258" s="95"/>
      <c r="G258" s="95"/>
      <c r="H258" s="64"/>
      <c r="I258" s="101"/>
      <c r="J258" s="101"/>
      <c r="K258" s="75"/>
      <c r="L258" s="75"/>
      <c r="M258" s="75"/>
      <c r="N258" s="75"/>
    </row>
    <row r="259" spans="1:14" hidden="1" outlineLevel="1" x14ac:dyDescent="0.25">
      <c r="A259" s="101" t="s">
        <v>667</v>
      </c>
      <c r="B259" s="101"/>
      <c r="C259" s="101"/>
      <c r="D259" s="95"/>
      <c r="E259" s="95"/>
      <c r="F259" s="95"/>
      <c r="G259" s="95"/>
      <c r="H259" s="64"/>
      <c r="I259" s="101"/>
      <c r="J259" s="101"/>
      <c r="K259" s="75"/>
      <c r="L259" s="75"/>
      <c r="M259" s="75"/>
      <c r="N259" s="75"/>
    </row>
    <row r="260" spans="1:14" hidden="1" outlineLevel="1" x14ac:dyDescent="0.25">
      <c r="A260" s="101" t="s">
        <v>668</v>
      </c>
      <c r="B260" s="101"/>
      <c r="C260" s="101"/>
      <c r="D260" s="95"/>
      <c r="E260" s="95"/>
      <c r="F260" s="95"/>
      <c r="G260" s="95"/>
      <c r="H260" s="64"/>
      <c r="I260" s="101"/>
      <c r="J260" s="101"/>
      <c r="K260" s="75"/>
      <c r="L260" s="75"/>
      <c r="M260" s="75"/>
      <c r="N260" s="75"/>
    </row>
    <row r="261" spans="1:14" hidden="1" outlineLevel="1" x14ac:dyDescent="0.25">
      <c r="A261" s="101" t="s">
        <v>669</v>
      </c>
      <c r="B261" s="101"/>
      <c r="C261" s="101"/>
      <c r="D261" s="95"/>
      <c r="E261" s="95"/>
      <c r="F261" s="95"/>
      <c r="G261" s="95"/>
      <c r="H261" s="64"/>
      <c r="I261" s="101"/>
      <c r="J261" s="101"/>
      <c r="K261" s="75"/>
      <c r="L261" s="75"/>
      <c r="M261" s="75"/>
      <c r="N261" s="75"/>
    </row>
    <row r="262" spans="1:14" hidden="1" outlineLevel="1" x14ac:dyDescent="0.25">
      <c r="A262" s="101" t="s">
        <v>670</v>
      </c>
      <c r="B262" s="101"/>
      <c r="C262" s="101"/>
      <c r="D262" s="95"/>
      <c r="E262" s="95"/>
      <c r="F262" s="95"/>
      <c r="G262" s="95"/>
      <c r="H262" s="64"/>
      <c r="I262" s="101"/>
      <c r="J262" s="101"/>
      <c r="K262" s="75"/>
      <c r="L262" s="75"/>
      <c r="M262" s="75"/>
      <c r="N262" s="75"/>
    </row>
    <row r="263" spans="1:14" hidden="1" outlineLevel="1" x14ac:dyDescent="0.25">
      <c r="A263" s="101" t="s">
        <v>671</v>
      </c>
      <c r="B263" s="101"/>
      <c r="C263" s="101"/>
      <c r="D263" s="95"/>
      <c r="E263" s="95"/>
      <c r="F263" s="95"/>
      <c r="G263" s="95"/>
      <c r="H263" s="64"/>
      <c r="I263" s="101"/>
      <c r="J263" s="101"/>
      <c r="K263" s="75"/>
      <c r="L263" s="75"/>
      <c r="M263" s="75"/>
      <c r="N263" s="75"/>
    </row>
    <row r="264" spans="1:14" hidden="1" outlineLevel="1" x14ac:dyDescent="0.25">
      <c r="A264" s="101" t="s">
        <v>672</v>
      </c>
      <c r="B264" s="101"/>
      <c r="C264" s="101"/>
      <c r="D264" s="95"/>
      <c r="E264" s="95"/>
      <c r="F264" s="95"/>
      <c r="G264" s="95"/>
      <c r="H264" s="64"/>
      <c r="I264" s="101"/>
      <c r="J264" s="101"/>
      <c r="K264" s="75"/>
      <c r="L264" s="75"/>
      <c r="M264" s="75"/>
      <c r="N264" s="75"/>
    </row>
    <row r="265" spans="1:14" hidden="1" outlineLevel="1" x14ac:dyDescent="0.25">
      <c r="A265" s="101" t="s">
        <v>673</v>
      </c>
      <c r="B265" s="101"/>
      <c r="C265" s="101"/>
      <c r="D265" s="95"/>
      <c r="E265" s="95"/>
      <c r="F265" s="95"/>
      <c r="G265" s="95"/>
      <c r="H265" s="64"/>
      <c r="I265" s="101"/>
      <c r="J265" s="101"/>
      <c r="K265" s="75"/>
      <c r="L265" s="75"/>
      <c r="M265" s="75"/>
      <c r="N265" s="75"/>
    </row>
    <row r="266" spans="1:14" hidden="1" outlineLevel="1" x14ac:dyDescent="0.25">
      <c r="A266" s="101" t="s">
        <v>674</v>
      </c>
      <c r="B266" s="101"/>
      <c r="C266" s="101"/>
      <c r="D266" s="95"/>
      <c r="E266" s="95"/>
      <c r="F266" s="95"/>
      <c r="G266" s="95"/>
      <c r="H266" s="64"/>
      <c r="I266" s="101"/>
      <c r="J266" s="101"/>
      <c r="K266" s="75"/>
      <c r="L266" s="75"/>
      <c r="M266" s="75"/>
      <c r="N266" s="75"/>
    </row>
    <row r="267" spans="1:14" hidden="1" outlineLevel="1" x14ac:dyDescent="0.25">
      <c r="A267" s="101" t="s">
        <v>675</v>
      </c>
      <c r="B267" s="101"/>
      <c r="C267" s="101"/>
      <c r="D267" s="95"/>
      <c r="E267" s="95"/>
      <c r="F267" s="95"/>
      <c r="G267" s="95"/>
      <c r="H267" s="64"/>
      <c r="I267" s="101"/>
      <c r="J267" s="101"/>
      <c r="K267" s="75"/>
      <c r="L267" s="75"/>
      <c r="M267" s="75"/>
      <c r="N267" s="75"/>
    </row>
    <row r="268" spans="1:14" hidden="1" outlineLevel="1" x14ac:dyDescent="0.25">
      <c r="A268" s="101" t="s">
        <v>676</v>
      </c>
      <c r="B268" s="101"/>
      <c r="C268" s="101"/>
      <c r="D268" s="95"/>
      <c r="E268" s="95"/>
      <c r="F268" s="95"/>
      <c r="G268" s="95"/>
      <c r="H268" s="64"/>
      <c r="I268" s="101"/>
      <c r="J268" s="101"/>
      <c r="K268" s="75"/>
      <c r="L268" s="75"/>
      <c r="M268" s="75"/>
      <c r="N268" s="75"/>
    </row>
    <row r="269" spans="1:14" hidden="1" outlineLevel="1" x14ac:dyDescent="0.25">
      <c r="A269" s="101" t="s">
        <v>677</v>
      </c>
      <c r="B269" s="101"/>
      <c r="C269" s="101"/>
      <c r="D269" s="95"/>
      <c r="E269" s="95"/>
      <c r="F269" s="95"/>
      <c r="G269" s="95"/>
      <c r="H269" s="64"/>
      <c r="I269" s="101"/>
      <c r="J269" s="101"/>
      <c r="K269" s="75"/>
      <c r="L269" s="75"/>
      <c r="M269" s="75"/>
      <c r="N269" s="75"/>
    </row>
    <row r="270" spans="1:14" hidden="1" outlineLevel="1" x14ac:dyDescent="0.25">
      <c r="A270" s="101" t="s">
        <v>678</v>
      </c>
      <c r="B270" s="101"/>
      <c r="C270" s="101"/>
      <c r="D270" s="95"/>
      <c r="E270" s="95"/>
      <c r="F270" s="95"/>
      <c r="G270" s="95"/>
      <c r="H270" s="64"/>
      <c r="I270" s="101"/>
      <c r="J270" s="101"/>
      <c r="K270" s="75"/>
      <c r="L270" s="75"/>
      <c r="M270" s="75"/>
      <c r="N270" s="75"/>
    </row>
    <row r="271" spans="1:14" hidden="1" outlineLevel="1" x14ac:dyDescent="0.25">
      <c r="A271" s="101" t="s">
        <v>679</v>
      </c>
      <c r="B271" s="101"/>
      <c r="C271" s="101"/>
      <c r="D271" s="95"/>
      <c r="E271" s="95"/>
      <c r="F271" s="95"/>
      <c r="G271" s="95"/>
      <c r="H271" s="64"/>
      <c r="I271" s="101"/>
      <c r="J271" s="101"/>
      <c r="K271" s="75"/>
      <c r="L271" s="75"/>
      <c r="M271" s="75"/>
      <c r="N271" s="75"/>
    </row>
    <row r="272" spans="1:14" hidden="1" outlineLevel="1" x14ac:dyDescent="0.25">
      <c r="A272" s="101" t="s">
        <v>680</v>
      </c>
      <c r="B272" s="101"/>
      <c r="C272" s="101"/>
      <c r="D272" s="95"/>
      <c r="E272" s="95"/>
      <c r="F272" s="95"/>
      <c r="G272" s="95"/>
      <c r="H272" s="64"/>
      <c r="I272" s="101"/>
      <c r="J272" s="101"/>
      <c r="K272" s="75"/>
      <c r="L272" s="75"/>
      <c r="M272" s="75"/>
      <c r="N272" s="75"/>
    </row>
    <row r="273" spans="1:14" hidden="1" outlineLevel="1" x14ac:dyDescent="0.25">
      <c r="A273" s="101" t="s">
        <v>681</v>
      </c>
      <c r="B273" s="101"/>
      <c r="C273" s="101"/>
      <c r="D273" s="95"/>
      <c r="E273" s="95"/>
      <c r="F273" s="95"/>
      <c r="G273" s="95"/>
      <c r="H273" s="64"/>
      <c r="I273" s="101"/>
      <c r="J273" s="101"/>
      <c r="K273" s="75"/>
      <c r="L273" s="75"/>
      <c r="M273" s="75"/>
      <c r="N273" s="75"/>
    </row>
    <row r="274" spans="1:14" hidden="1" outlineLevel="1" x14ac:dyDescent="0.25">
      <c r="A274" s="101" t="s">
        <v>682</v>
      </c>
      <c r="B274" s="101"/>
      <c r="C274" s="101"/>
      <c r="D274" s="95"/>
      <c r="E274" s="95"/>
      <c r="F274" s="95"/>
      <c r="G274" s="95"/>
      <c r="H274" s="64"/>
      <c r="I274" s="101"/>
      <c r="J274" s="101"/>
      <c r="K274" s="75"/>
      <c r="L274" s="75"/>
      <c r="M274" s="75"/>
      <c r="N274" s="75"/>
    </row>
    <row r="275" spans="1:14" hidden="1" outlineLevel="1" x14ac:dyDescent="0.25">
      <c r="A275" s="101" t="s">
        <v>683</v>
      </c>
      <c r="B275" s="101"/>
      <c r="C275" s="101"/>
      <c r="D275" s="95"/>
      <c r="E275" s="95"/>
      <c r="F275" s="95"/>
      <c r="G275" s="95"/>
      <c r="H275" s="64"/>
      <c r="I275" s="101"/>
      <c r="J275" s="101"/>
      <c r="K275" s="75"/>
      <c r="L275" s="75"/>
      <c r="M275" s="75"/>
      <c r="N275" s="75"/>
    </row>
    <row r="276" spans="1:14" hidden="1" outlineLevel="1" x14ac:dyDescent="0.25">
      <c r="A276" s="101" t="s">
        <v>684</v>
      </c>
      <c r="B276" s="101"/>
      <c r="C276" s="101"/>
      <c r="D276" s="95"/>
      <c r="E276" s="95"/>
      <c r="F276" s="95"/>
      <c r="G276" s="95"/>
      <c r="H276" s="64"/>
      <c r="I276" s="101"/>
      <c r="J276" s="101"/>
      <c r="K276" s="75"/>
      <c r="L276" s="75"/>
      <c r="M276" s="75"/>
      <c r="N276" s="75"/>
    </row>
    <row r="277" spans="1:14" hidden="1" outlineLevel="1" x14ac:dyDescent="0.25">
      <c r="A277" s="101" t="s">
        <v>685</v>
      </c>
      <c r="B277" s="101"/>
      <c r="C277" s="101"/>
      <c r="D277" s="95"/>
      <c r="E277" s="95"/>
      <c r="F277" s="95"/>
      <c r="G277" s="95"/>
      <c r="H277" s="64"/>
      <c r="I277" s="101"/>
      <c r="J277" s="101"/>
      <c r="K277" s="75"/>
      <c r="L277" s="75"/>
      <c r="M277" s="75"/>
      <c r="N277" s="75"/>
    </row>
    <row r="278" spans="1:14" hidden="1" outlineLevel="1" x14ac:dyDescent="0.25">
      <c r="A278" s="101" t="s">
        <v>686</v>
      </c>
      <c r="B278" s="101"/>
      <c r="C278" s="101"/>
      <c r="D278" s="95"/>
      <c r="E278" s="95"/>
      <c r="F278" s="95"/>
      <c r="G278" s="95"/>
      <c r="H278" s="64"/>
      <c r="I278" s="101"/>
      <c r="J278" s="101"/>
      <c r="K278" s="75"/>
      <c r="L278" s="75"/>
      <c r="M278" s="75"/>
      <c r="N278" s="75"/>
    </row>
    <row r="279" spans="1:14" hidden="1" outlineLevel="1" x14ac:dyDescent="0.25">
      <c r="A279" s="101" t="s">
        <v>687</v>
      </c>
      <c r="B279" s="101"/>
      <c r="C279" s="101"/>
      <c r="D279" s="95"/>
      <c r="E279" s="95"/>
      <c r="F279" s="95"/>
      <c r="G279" s="95"/>
      <c r="H279" s="64"/>
      <c r="I279" s="101"/>
      <c r="J279" s="101"/>
      <c r="K279" s="75"/>
      <c r="L279" s="75"/>
      <c r="M279" s="75"/>
      <c r="N279" s="75"/>
    </row>
    <row r="280" spans="1:14" hidden="1" outlineLevel="1" x14ac:dyDescent="0.25">
      <c r="A280" s="101" t="s">
        <v>688</v>
      </c>
      <c r="B280" s="101"/>
      <c r="C280" s="101"/>
      <c r="D280" s="95"/>
      <c r="E280" s="95"/>
      <c r="F280" s="95"/>
      <c r="G280" s="95"/>
      <c r="H280" s="64"/>
      <c r="I280" s="101"/>
      <c r="J280" s="101"/>
      <c r="K280" s="75"/>
      <c r="L280" s="75"/>
      <c r="M280" s="75"/>
      <c r="N280" s="75"/>
    </row>
    <row r="281" spans="1:14" hidden="1" outlineLevel="1" x14ac:dyDescent="0.25">
      <c r="A281" s="101" t="s">
        <v>689</v>
      </c>
      <c r="B281" s="101"/>
      <c r="C281" s="101"/>
      <c r="D281" s="95"/>
      <c r="E281" s="95"/>
      <c r="F281" s="95"/>
      <c r="G281" s="95"/>
      <c r="H281" s="64"/>
      <c r="I281" s="101"/>
      <c r="J281" s="101"/>
      <c r="K281" s="75"/>
      <c r="L281" s="75"/>
      <c r="M281" s="75"/>
      <c r="N281" s="75"/>
    </row>
    <row r="282" spans="1:14" hidden="1" outlineLevel="1" x14ac:dyDescent="0.25">
      <c r="A282" s="101" t="s">
        <v>690</v>
      </c>
      <c r="B282" s="101"/>
      <c r="C282" s="101"/>
      <c r="D282" s="95"/>
      <c r="E282" s="95"/>
      <c r="F282" s="95"/>
      <c r="G282" s="95"/>
      <c r="H282" s="64"/>
      <c r="I282" s="101"/>
      <c r="J282" s="101"/>
      <c r="K282" s="75"/>
      <c r="L282" s="75"/>
      <c r="M282" s="75"/>
      <c r="N282" s="75"/>
    </row>
    <row r="283" spans="1:14" ht="37.5" collapsed="1" x14ac:dyDescent="0.25">
      <c r="A283" s="21"/>
      <c r="B283" s="21" t="s">
        <v>221</v>
      </c>
      <c r="C283" s="21" t="s">
        <v>78</v>
      </c>
      <c r="D283" s="21" t="s">
        <v>78</v>
      </c>
      <c r="E283" s="21"/>
      <c r="F283" s="18"/>
      <c r="G283" s="19"/>
      <c r="H283" s="64"/>
      <c r="I283" s="73"/>
      <c r="J283" s="73"/>
      <c r="K283" s="73"/>
      <c r="L283" s="73"/>
      <c r="M283" s="4"/>
    </row>
    <row r="284" spans="1:14" ht="18.75" x14ac:dyDescent="0.25">
      <c r="A284" s="106" t="s">
        <v>248</v>
      </c>
      <c r="B284" s="107"/>
      <c r="C284" s="107"/>
      <c r="D284" s="107"/>
      <c r="E284" s="107"/>
      <c r="F284" s="108"/>
      <c r="G284" s="107"/>
      <c r="H284" s="64"/>
      <c r="I284" s="73"/>
      <c r="J284" s="73"/>
      <c r="K284" s="73"/>
      <c r="L284" s="73"/>
      <c r="M284" s="4"/>
    </row>
    <row r="285" spans="1:14" ht="18.75" x14ac:dyDescent="0.25">
      <c r="A285" s="106" t="s">
        <v>249</v>
      </c>
      <c r="B285" s="107"/>
      <c r="C285" s="107"/>
      <c r="D285" s="107"/>
      <c r="E285" s="107"/>
      <c r="F285" s="108"/>
      <c r="G285" s="107"/>
      <c r="H285" s="64"/>
      <c r="I285" s="73"/>
      <c r="J285" s="73"/>
      <c r="K285" s="73"/>
      <c r="L285" s="73"/>
      <c r="M285" s="4"/>
    </row>
    <row r="286" spans="1:14" x14ac:dyDescent="0.25">
      <c r="A286" s="101" t="s">
        <v>691</v>
      </c>
      <c r="B286" s="61" t="s">
        <v>70</v>
      </c>
      <c r="C286" s="74">
        <f>ROW(B38)</f>
        <v>38</v>
      </c>
      <c r="E286" s="69"/>
      <c r="F286" s="69"/>
      <c r="G286" s="69"/>
      <c r="H286" s="64"/>
      <c r="I286" s="61"/>
      <c r="J286" s="74"/>
      <c r="L286" s="69"/>
      <c r="M286" s="69"/>
      <c r="N286" s="69"/>
    </row>
    <row r="287" spans="1:14" x14ac:dyDescent="0.25">
      <c r="A287" s="101" t="s">
        <v>692</v>
      </c>
      <c r="B287" s="61" t="s">
        <v>71</v>
      </c>
      <c r="C287" s="74">
        <f>ROW(B39)</f>
        <v>39</v>
      </c>
      <c r="E287" s="69"/>
      <c r="F287" s="69"/>
      <c r="H287" s="64"/>
      <c r="I287" s="61"/>
      <c r="J287" s="74"/>
      <c r="L287" s="69"/>
      <c r="M287" s="69"/>
    </row>
    <row r="288" spans="1:14" x14ac:dyDescent="0.25">
      <c r="A288" s="101" t="s">
        <v>693</v>
      </c>
      <c r="B288" s="61" t="s">
        <v>49</v>
      </c>
      <c r="C288" s="74" t="str">
        <f>ROW('B1. HTT Mortgage Assets'!B43)&amp; " for Mortgage Assets"</f>
        <v>43 for Mortgage Assets</v>
      </c>
      <c r="D288" s="546" t="e">
        <f>ROW(#REF!)&amp; " for Public Sector Assets"</f>
        <v>#REF!</v>
      </c>
      <c r="E288" s="43"/>
      <c r="F288" s="69"/>
      <c r="G288" s="43"/>
      <c r="H288" s="64"/>
      <c r="I288" s="61"/>
      <c r="J288" s="74"/>
      <c r="K288" s="74"/>
      <c r="L288" s="43"/>
      <c r="M288" s="69"/>
      <c r="N288" s="43"/>
    </row>
    <row r="289" spans="1:14" x14ac:dyDescent="0.25">
      <c r="A289" s="101" t="s">
        <v>694</v>
      </c>
      <c r="B289" s="61" t="s">
        <v>72</v>
      </c>
      <c r="C289" s="74">
        <f>ROW(B52)</f>
        <v>52</v>
      </c>
      <c r="H289" s="64"/>
      <c r="I289" s="61"/>
      <c r="J289" s="74"/>
    </row>
    <row r="290" spans="1:14" x14ac:dyDescent="0.25">
      <c r="A290" s="101" t="s">
        <v>695</v>
      </c>
      <c r="B290" s="61" t="s">
        <v>73</v>
      </c>
      <c r="C290" s="94" t="str">
        <f>ROW('B1. HTT Mortgage Assets'!B167)&amp;" for Residential Mortgage Assets"</f>
        <v>167 for Residential Mortgage Assets</v>
      </c>
      <c r="D290" s="74" t="str">
        <f>ROW('B1. HTT Mortgage Assets'!B267 )&amp; " for Commercial Mortgage Assets"</f>
        <v>267 for Commercial Mortgage Assets</v>
      </c>
      <c r="E290" s="43"/>
      <c r="F290" s="546" t="e">
        <f>ROW(#REF!)&amp; " for Public Sector Assets"</f>
        <v>#REF!</v>
      </c>
      <c r="G290" s="43"/>
      <c r="H290" s="64"/>
      <c r="I290" s="61"/>
      <c r="J290" s="75"/>
      <c r="K290" s="74"/>
      <c r="L290" s="43"/>
      <c r="N290" s="43"/>
    </row>
    <row r="291" spans="1:14" x14ac:dyDescent="0.25">
      <c r="A291" s="101" t="s">
        <v>696</v>
      </c>
      <c r="B291" s="61" t="s">
        <v>275</v>
      </c>
      <c r="C291" s="74" t="str">
        <f>ROW('B1. HTT Mortgage Assets'!B130)&amp;" for Mortgage Assets"</f>
        <v>130 for Mortgage Assets</v>
      </c>
      <c r="D291" s="74">
        <f>ROW(B161)</f>
        <v>161</v>
      </c>
      <c r="F291" s="546" t="e">
        <f>ROW(#REF!)&amp;" for Public Sector Assets"</f>
        <v>#REF!</v>
      </c>
      <c r="H291" s="64"/>
      <c r="I291" s="61"/>
      <c r="M291" s="43"/>
    </row>
    <row r="292" spans="1:14" x14ac:dyDescent="0.25">
      <c r="A292" s="101" t="s">
        <v>697</v>
      </c>
      <c r="B292" s="61" t="s">
        <v>276</v>
      </c>
      <c r="C292" s="74">
        <f>ROW(B109)</f>
        <v>109</v>
      </c>
      <c r="F292" s="43"/>
      <c r="H292" s="64"/>
      <c r="I292" s="61"/>
      <c r="J292" s="74"/>
      <c r="M292" s="43"/>
    </row>
    <row r="293" spans="1:14" x14ac:dyDescent="0.25">
      <c r="A293" s="101" t="s">
        <v>698</v>
      </c>
      <c r="B293" s="61" t="s">
        <v>74</v>
      </c>
      <c r="C293" s="74">
        <f>ROW(B161)</f>
        <v>161</v>
      </c>
      <c r="E293" s="43"/>
      <c r="F293" s="43"/>
      <c r="H293" s="64"/>
      <c r="I293" s="61"/>
      <c r="J293" s="74"/>
      <c r="L293" s="43"/>
      <c r="M293" s="43"/>
    </row>
    <row r="294" spans="1:14" x14ac:dyDescent="0.25">
      <c r="A294" s="101" t="s">
        <v>699</v>
      </c>
      <c r="B294" s="61" t="s">
        <v>75</v>
      </c>
      <c r="C294" s="74">
        <f>ROW(B135)</f>
        <v>135</v>
      </c>
      <c r="E294" s="43"/>
      <c r="F294" s="43"/>
      <c r="H294" s="64"/>
      <c r="I294" s="61"/>
      <c r="J294" s="74"/>
      <c r="L294" s="43"/>
      <c r="M294" s="43"/>
    </row>
    <row r="295" spans="1:14" ht="30" x14ac:dyDescent="0.25">
      <c r="A295" s="101" t="s">
        <v>700</v>
      </c>
      <c r="B295" s="65" t="s">
        <v>240</v>
      </c>
      <c r="C295" s="74" t="str">
        <f>ROW('C. HTT Harmonised Glossary'!B17)&amp;" for Harmonised Glossary"</f>
        <v>17 for Harmonised Glossary</v>
      </c>
      <c r="E295" s="43"/>
      <c r="H295" s="64"/>
      <c r="J295" s="74"/>
      <c r="L295" s="43"/>
    </row>
    <row r="296" spans="1:14" x14ac:dyDescent="0.25">
      <c r="A296" s="101" t="s">
        <v>701</v>
      </c>
      <c r="B296" s="61" t="s">
        <v>76</v>
      </c>
      <c r="C296" s="74">
        <f>ROW(B65)</f>
        <v>65</v>
      </c>
      <c r="E296" s="43"/>
      <c r="H296" s="64"/>
      <c r="I296" s="61"/>
      <c r="J296" s="74"/>
      <c r="L296" s="43"/>
    </row>
    <row r="297" spans="1:14" x14ac:dyDescent="0.25">
      <c r="A297" s="101" t="s">
        <v>702</v>
      </c>
      <c r="B297" s="61" t="s">
        <v>77</v>
      </c>
      <c r="C297" s="74">
        <f>ROW(B87)</f>
        <v>87</v>
      </c>
      <c r="E297" s="43"/>
      <c r="H297" s="64"/>
      <c r="I297" s="61"/>
      <c r="J297" s="74"/>
      <c r="L297" s="43"/>
    </row>
    <row r="298" spans="1:14" x14ac:dyDescent="0.25">
      <c r="A298" s="101" t="s">
        <v>703</v>
      </c>
      <c r="B298" s="61" t="s">
        <v>50</v>
      </c>
      <c r="C298" s="74" t="str">
        <f>ROW('B1. HTT Mortgage Assets'!B160)&amp; " for Mortgage Assets"</f>
        <v>160 for Mortgage Assets</v>
      </c>
      <c r="D298" s="546" t="e">
        <f>ROW(#REF!)&amp; " for Public Sector Assets"</f>
        <v>#REF!</v>
      </c>
      <c r="E298" s="43"/>
      <c r="H298" s="64"/>
      <c r="I298" s="61"/>
      <c r="J298" s="74"/>
      <c r="K298" s="74"/>
      <c r="L298" s="43"/>
    </row>
    <row r="299" spans="1:14" hidden="1" outlineLevel="1" x14ac:dyDescent="0.25">
      <c r="A299" s="101" t="s">
        <v>704</v>
      </c>
      <c r="B299" s="61"/>
      <c r="C299" s="74"/>
      <c r="D299" s="74"/>
      <c r="E299" s="43"/>
      <c r="H299" s="64"/>
      <c r="I299" s="61"/>
      <c r="J299" s="74"/>
      <c r="K299" s="74"/>
      <c r="L299" s="43"/>
    </row>
    <row r="300" spans="1:14" hidden="1" outlineLevel="1" x14ac:dyDescent="0.25">
      <c r="A300" s="101" t="s">
        <v>705</v>
      </c>
      <c r="B300" s="61"/>
      <c r="C300" s="74"/>
      <c r="D300" s="74"/>
      <c r="E300" s="43"/>
      <c r="H300" s="64"/>
      <c r="I300" s="61"/>
      <c r="J300" s="74"/>
      <c r="K300" s="74"/>
      <c r="L300" s="43"/>
    </row>
    <row r="301" spans="1:14" hidden="1" outlineLevel="1" x14ac:dyDescent="0.25">
      <c r="A301" s="101" t="s">
        <v>706</v>
      </c>
      <c r="B301" s="61"/>
      <c r="C301" s="74"/>
      <c r="D301" s="74"/>
      <c r="E301" s="43"/>
      <c r="H301" s="64"/>
      <c r="I301" s="61"/>
      <c r="J301" s="74"/>
      <c r="K301" s="74"/>
      <c r="L301" s="43"/>
    </row>
    <row r="302" spans="1:14" hidden="1" outlineLevel="1" x14ac:dyDescent="0.25">
      <c r="A302" s="101" t="s">
        <v>707</v>
      </c>
      <c r="B302" s="61"/>
      <c r="C302" s="74"/>
      <c r="D302" s="74"/>
      <c r="E302" s="43"/>
      <c r="H302" s="64"/>
      <c r="I302" s="61"/>
      <c r="J302" s="74"/>
      <c r="K302" s="74"/>
      <c r="L302" s="43"/>
    </row>
    <row r="303" spans="1:14" hidden="1" outlineLevel="1" x14ac:dyDescent="0.25">
      <c r="A303" s="101" t="s">
        <v>708</v>
      </c>
      <c r="B303" s="61"/>
      <c r="C303" s="74"/>
      <c r="D303" s="74"/>
      <c r="E303" s="43"/>
      <c r="H303" s="64"/>
      <c r="I303" s="61"/>
      <c r="J303" s="74"/>
      <c r="K303" s="74"/>
      <c r="L303" s="43"/>
    </row>
    <row r="304" spans="1:14" hidden="1" outlineLevel="1" x14ac:dyDescent="0.25">
      <c r="A304" s="101" t="s">
        <v>709</v>
      </c>
      <c r="B304" s="61"/>
      <c r="C304" s="74"/>
      <c r="D304" s="74"/>
      <c r="E304" s="43"/>
      <c r="H304" s="64"/>
      <c r="I304" s="61"/>
      <c r="J304" s="74"/>
      <c r="K304" s="74"/>
      <c r="L304" s="43"/>
    </row>
    <row r="305" spans="1:13" hidden="1" outlineLevel="1" x14ac:dyDescent="0.25">
      <c r="A305" s="101" t="s">
        <v>710</v>
      </c>
      <c r="B305" s="61"/>
      <c r="C305" s="74"/>
      <c r="D305" s="74"/>
      <c r="E305" s="43"/>
      <c r="H305" s="64"/>
      <c r="I305" s="61"/>
      <c r="J305" s="74"/>
      <c r="K305" s="74"/>
      <c r="L305" s="43"/>
    </row>
    <row r="306" spans="1:13" hidden="1" outlineLevel="1" x14ac:dyDescent="0.25">
      <c r="A306" s="101" t="s">
        <v>711</v>
      </c>
      <c r="B306" s="61"/>
      <c r="C306" s="74"/>
      <c r="D306" s="74"/>
      <c r="E306" s="43"/>
      <c r="H306" s="64"/>
      <c r="I306" s="61"/>
      <c r="J306" s="74"/>
      <c r="K306" s="74"/>
      <c r="L306" s="43"/>
    </row>
    <row r="307" spans="1:13" hidden="1" outlineLevel="1" x14ac:dyDescent="0.25">
      <c r="A307" s="101" t="s">
        <v>712</v>
      </c>
      <c r="B307" s="61"/>
      <c r="C307" s="74"/>
      <c r="D307" s="74"/>
      <c r="E307" s="43"/>
      <c r="H307" s="64"/>
      <c r="I307" s="61"/>
      <c r="J307" s="74"/>
      <c r="K307" s="74"/>
      <c r="L307" s="43"/>
    </row>
    <row r="308" spans="1:13" hidden="1" outlineLevel="1" x14ac:dyDescent="0.25">
      <c r="A308" s="101" t="s">
        <v>713</v>
      </c>
      <c r="H308" s="64"/>
    </row>
    <row r="309" spans="1:13" ht="37.5" collapsed="1" x14ac:dyDescent="0.25">
      <c r="A309" s="18"/>
      <c r="B309" s="21" t="s">
        <v>223</v>
      </c>
      <c r="C309" s="18"/>
      <c r="D309" s="18"/>
      <c r="E309" s="18"/>
      <c r="F309" s="18"/>
      <c r="G309" s="19"/>
      <c r="H309" s="64"/>
      <c r="I309" s="73"/>
      <c r="J309" s="4"/>
      <c r="K309" s="4"/>
      <c r="L309" s="4"/>
      <c r="M309" s="4"/>
    </row>
    <row r="310" spans="1:13" x14ac:dyDescent="0.25">
      <c r="A310" s="101" t="s">
        <v>714</v>
      </c>
      <c r="B310" s="83" t="s">
        <v>137</v>
      </c>
      <c r="C310" s="74">
        <f>ROW(B171)</f>
        <v>171</v>
      </c>
      <c r="H310" s="64"/>
      <c r="I310" s="83"/>
      <c r="J310" s="74"/>
    </row>
    <row r="311" spans="1:13" hidden="1" outlineLevel="1" x14ac:dyDescent="0.25">
      <c r="A311" s="101" t="s">
        <v>715</v>
      </c>
      <c r="B311" s="83"/>
      <c r="C311" s="74"/>
      <c r="H311" s="64"/>
      <c r="I311" s="83"/>
      <c r="J311" s="74"/>
    </row>
    <row r="312" spans="1:13" hidden="1" outlineLevel="1" x14ac:dyDescent="0.25">
      <c r="A312" s="101" t="s">
        <v>716</v>
      </c>
      <c r="B312" s="83"/>
      <c r="C312" s="74"/>
      <c r="H312" s="64"/>
      <c r="I312" s="83"/>
      <c r="J312" s="74"/>
    </row>
    <row r="313" spans="1:13" hidden="1" outlineLevel="1" x14ac:dyDescent="0.25">
      <c r="A313" s="101" t="s">
        <v>717</v>
      </c>
      <c r="B313" s="83"/>
      <c r="C313" s="74"/>
      <c r="H313" s="64"/>
      <c r="I313" s="83"/>
      <c r="J313" s="74"/>
    </row>
    <row r="314" spans="1:13" hidden="1" outlineLevel="1" x14ac:dyDescent="0.25">
      <c r="A314" s="101" t="s">
        <v>718</v>
      </c>
      <c r="B314" s="83"/>
      <c r="C314" s="74"/>
      <c r="H314" s="64"/>
      <c r="I314" s="83"/>
      <c r="J314" s="74"/>
    </row>
    <row r="315" spans="1:13" hidden="1" outlineLevel="1" x14ac:dyDescent="0.25">
      <c r="A315" s="101" t="s">
        <v>719</v>
      </c>
      <c r="B315" s="83"/>
      <c r="C315" s="74"/>
      <c r="H315" s="64"/>
      <c r="I315" s="83"/>
      <c r="J315" s="74"/>
    </row>
    <row r="316" spans="1:13" hidden="1" outlineLevel="1" x14ac:dyDescent="0.25">
      <c r="A316" s="101" t="s">
        <v>720</v>
      </c>
      <c r="B316" s="83"/>
      <c r="C316" s="74"/>
      <c r="H316" s="64"/>
      <c r="I316" s="83"/>
      <c r="J316" s="74"/>
    </row>
    <row r="317" spans="1:13" ht="18.75" collapsed="1" x14ac:dyDescent="0.25">
      <c r="A317" s="18"/>
      <c r="B317" s="21" t="s">
        <v>224</v>
      </c>
      <c r="C317" s="18"/>
      <c r="D317" s="18"/>
      <c r="E317" s="18"/>
      <c r="F317" s="18"/>
      <c r="G317" s="19"/>
      <c r="H317" s="64"/>
      <c r="I317" s="73"/>
      <c r="J317" s="4"/>
      <c r="K317" s="4"/>
      <c r="L317" s="4"/>
      <c r="M317" s="4"/>
    </row>
    <row r="318" spans="1:13" ht="15" hidden="1" customHeight="1" outlineLevel="1" x14ac:dyDescent="0.25">
      <c r="A318" s="70"/>
      <c r="B318" s="72" t="s">
        <v>779</v>
      </c>
      <c r="C318" s="70"/>
      <c r="D318" s="70"/>
      <c r="E318" s="57"/>
      <c r="F318" s="71"/>
      <c r="G318" s="71"/>
      <c r="H318" s="64"/>
      <c r="L318" s="64"/>
      <c r="M318" s="64"/>
    </row>
    <row r="319" spans="1:13" hidden="1" outlineLevel="1" x14ac:dyDescent="0.25">
      <c r="A319" s="101" t="s">
        <v>721</v>
      </c>
      <c r="B319" s="102" t="s">
        <v>262</v>
      </c>
      <c r="C319" s="102"/>
      <c r="H319" s="64"/>
    </row>
    <row r="320" spans="1:13" hidden="1" outlineLevel="1" x14ac:dyDescent="0.25">
      <c r="A320" s="101" t="s">
        <v>722</v>
      </c>
      <c r="B320" s="102" t="s">
        <v>263</v>
      </c>
      <c r="C320" s="102"/>
      <c r="H320" s="64"/>
    </row>
    <row r="321" spans="1:8" hidden="1" outlineLevel="1" x14ac:dyDescent="0.25">
      <c r="A321" s="101" t="s">
        <v>723</v>
      </c>
      <c r="B321" s="61" t="s">
        <v>200</v>
      </c>
      <c r="C321" s="102"/>
      <c r="H321" s="64"/>
    </row>
    <row r="322" spans="1:8" hidden="1" outlineLevel="1" x14ac:dyDescent="0.25">
      <c r="A322" s="101" t="s">
        <v>724</v>
      </c>
      <c r="B322" s="61" t="s">
        <v>201</v>
      </c>
      <c r="H322" s="64"/>
    </row>
    <row r="323" spans="1:8" hidden="1" outlineLevel="1" x14ac:dyDescent="0.25">
      <c r="A323" s="101" t="s">
        <v>725</v>
      </c>
      <c r="B323" s="61" t="s">
        <v>207</v>
      </c>
      <c r="H323" s="64"/>
    </row>
    <row r="324" spans="1:8" hidden="1" outlineLevel="1" x14ac:dyDescent="0.25">
      <c r="A324" s="101" t="s">
        <v>726</v>
      </c>
      <c r="B324" s="61" t="s">
        <v>202</v>
      </c>
      <c r="H324" s="64"/>
    </row>
    <row r="325" spans="1:8" hidden="1" outlineLevel="1" x14ac:dyDescent="0.25">
      <c r="A325" s="101" t="s">
        <v>727</v>
      </c>
      <c r="B325" s="61" t="s">
        <v>203</v>
      </c>
      <c r="H325" s="64"/>
    </row>
    <row r="326" spans="1:8" hidden="1" outlineLevel="1" x14ac:dyDescent="0.25">
      <c r="A326" s="101" t="s">
        <v>728</v>
      </c>
      <c r="B326" s="61" t="s">
        <v>204</v>
      </c>
      <c r="H326" s="64"/>
    </row>
    <row r="327" spans="1:8" hidden="1" outlineLevel="1" x14ac:dyDescent="0.25">
      <c r="A327" s="101" t="s">
        <v>729</v>
      </c>
      <c r="B327" s="61" t="s">
        <v>205</v>
      </c>
      <c r="H327" s="64"/>
    </row>
    <row r="328" spans="1:8" hidden="1" outlineLevel="1" x14ac:dyDescent="0.25">
      <c r="A328" s="101" t="s">
        <v>730</v>
      </c>
      <c r="B328" s="79" t="s">
        <v>206</v>
      </c>
      <c r="H328" s="64"/>
    </row>
    <row r="329" spans="1:8" hidden="1" outlineLevel="1" x14ac:dyDescent="0.25">
      <c r="A329" s="101" t="s">
        <v>731</v>
      </c>
      <c r="B329" s="79" t="s">
        <v>206</v>
      </c>
      <c r="H329" s="64"/>
    </row>
    <row r="330" spans="1:8" hidden="1" outlineLevel="1" x14ac:dyDescent="0.25">
      <c r="A330" s="101" t="s">
        <v>732</v>
      </c>
      <c r="B330" s="79" t="s">
        <v>206</v>
      </c>
      <c r="H330" s="64"/>
    </row>
    <row r="331" spans="1:8" hidden="1" outlineLevel="1" x14ac:dyDescent="0.25">
      <c r="A331" s="101" t="s">
        <v>733</v>
      </c>
      <c r="B331" s="79" t="s">
        <v>206</v>
      </c>
      <c r="H331" s="64"/>
    </row>
    <row r="332" spans="1:8" hidden="1" outlineLevel="1" x14ac:dyDescent="0.25">
      <c r="A332" s="101" t="s">
        <v>734</v>
      </c>
      <c r="B332" s="79" t="s">
        <v>206</v>
      </c>
      <c r="H332" s="64"/>
    </row>
    <row r="333" spans="1:8" hidden="1" outlineLevel="1" x14ac:dyDescent="0.25">
      <c r="A333" s="101" t="s">
        <v>735</v>
      </c>
      <c r="B333" s="79" t="s">
        <v>206</v>
      </c>
      <c r="H333" s="64"/>
    </row>
    <row r="334" spans="1:8" hidden="1" outlineLevel="1" x14ac:dyDescent="0.25">
      <c r="A334" s="101" t="s">
        <v>736</v>
      </c>
      <c r="B334" s="79" t="s">
        <v>206</v>
      </c>
      <c r="H334" s="64"/>
    </row>
    <row r="335" spans="1:8" hidden="1" outlineLevel="1" x14ac:dyDescent="0.25">
      <c r="A335" s="101" t="s">
        <v>737</v>
      </c>
      <c r="B335" s="79" t="s">
        <v>206</v>
      </c>
      <c r="H335" s="64"/>
    </row>
    <row r="336" spans="1:8" hidden="1" outlineLevel="1" x14ac:dyDescent="0.25">
      <c r="A336" s="101" t="s">
        <v>738</v>
      </c>
      <c r="B336" s="79" t="s">
        <v>206</v>
      </c>
      <c r="H336" s="64"/>
    </row>
    <row r="337" spans="1:8" hidden="1" outlineLevel="1" x14ac:dyDescent="0.25">
      <c r="A337" s="101" t="s">
        <v>739</v>
      </c>
      <c r="B337" s="79" t="s">
        <v>206</v>
      </c>
      <c r="H337" s="64"/>
    </row>
    <row r="338" spans="1:8" hidden="1" outlineLevel="1" x14ac:dyDescent="0.25">
      <c r="A338" s="101" t="s">
        <v>740</v>
      </c>
      <c r="B338" s="79" t="s">
        <v>206</v>
      </c>
      <c r="H338" s="64"/>
    </row>
    <row r="339" spans="1:8" hidden="1" outlineLevel="1" x14ac:dyDescent="0.25">
      <c r="A339" s="101" t="s">
        <v>741</v>
      </c>
      <c r="B339" s="79" t="s">
        <v>206</v>
      </c>
      <c r="H339" s="64"/>
    </row>
    <row r="340" spans="1:8" hidden="1" outlineLevel="1" x14ac:dyDescent="0.25">
      <c r="A340" s="101" t="s">
        <v>742</v>
      </c>
      <c r="B340" s="79" t="s">
        <v>206</v>
      </c>
      <c r="H340" s="64"/>
    </row>
    <row r="341" spans="1:8" hidden="1" outlineLevel="1" x14ac:dyDescent="0.25">
      <c r="A341" s="101" t="s">
        <v>743</v>
      </c>
      <c r="B341" s="79" t="s">
        <v>206</v>
      </c>
      <c r="H341" s="64"/>
    </row>
    <row r="342" spans="1:8" hidden="1" outlineLevel="1" x14ac:dyDescent="0.25">
      <c r="A342" s="101" t="s">
        <v>744</v>
      </c>
      <c r="B342" s="79" t="s">
        <v>206</v>
      </c>
      <c r="H342" s="64"/>
    </row>
    <row r="343" spans="1:8" hidden="1" outlineLevel="1" x14ac:dyDescent="0.25">
      <c r="A343" s="101" t="s">
        <v>745</v>
      </c>
      <c r="B343" s="79" t="s">
        <v>206</v>
      </c>
      <c r="H343" s="64"/>
    </row>
    <row r="344" spans="1:8" hidden="1" outlineLevel="1" x14ac:dyDescent="0.25">
      <c r="A344" s="101" t="s">
        <v>746</v>
      </c>
      <c r="B344" s="79" t="s">
        <v>206</v>
      </c>
      <c r="H344" s="64"/>
    </row>
    <row r="345" spans="1:8" hidden="1" outlineLevel="1" x14ac:dyDescent="0.25">
      <c r="A345" s="101" t="s">
        <v>747</v>
      </c>
      <c r="B345" s="79" t="s">
        <v>206</v>
      </c>
      <c r="H345" s="64"/>
    </row>
    <row r="346" spans="1:8" hidden="1" outlineLevel="1" x14ac:dyDescent="0.25">
      <c r="A346" s="101" t="s">
        <v>748</v>
      </c>
      <c r="B346" s="79" t="s">
        <v>206</v>
      </c>
      <c r="H346" s="64"/>
    </row>
    <row r="347" spans="1:8" hidden="1" outlineLevel="1" x14ac:dyDescent="0.25">
      <c r="A347" s="101" t="s">
        <v>749</v>
      </c>
      <c r="B347" s="79" t="s">
        <v>206</v>
      </c>
      <c r="H347" s="64"/>
    </row>
    <row r="348" spans="1:8" hidden="1" outlineLevel="1" x14ac:dyDescent="0.25">
      <c r="A348" s="101" t="s">
        <v>750</v>
      </c>
      <c r="B348" s="79" t="s">
        <v>206</v>
      </c>
      <c r="H348" s="64"/>
    </row>
    <row r="349" spans="1:8" hidden="1" outlineLevel="1" x14ac:dyDescent="0.25">
      <c r="A349" s="101" t="s">
        <v>751</v>
      </c>
      <c r="B349" s="79" t="s">
        <v>206</v>
      </c>
      <c r="H349" s="64"/>
    </row>
    <row r="350" spans="1:8" hidden="1" outlineLevel="1" x14ac:dyDescent="0.25">
      <c r="A350" s="101" t="s">
        <v>752</v>
      </c>
      <c r="B350" s="79" t="s">
        <v>206</v>
      </c>
      <c r="H350" s="64"/>
    </row>
    <row r="351" spans="1:8" hidden="1" outlineLevel="1" x14ac:dyDescent="0.25">
      <c r="A351" s="101" t="s">
        <v>753</v>
      </c>
      <c r="B351" s="79" t="s">
        <v>206</v>
      </c>
      <c r="H351" s="64"/>
    </row>
    <row r="352" spans="1:8" hidden="1" outlineLevel="1" x14ac:dyDescent="0.25">
      <c r="A352" s="101" t="s">
        <v>754</v>
      </c>
      <c r="B352" s="79" t="s">
        <v>206</v>
      </c>
      <c r="H352" s="64"/>
    </row>
    <row r="353" spans="1:8" hidden="1" outlineLevel="1" x14ac:dyDescent="0.25">
      <c r="A353" s="101" t="s">
        <v>755</v>
      </c>
      <c r="B353" s="79" t="s">
        <v>206</v>
      </c>
      <c r="H353" s="64"/>
    </row>
    <row r="354" spans="1:8" hidden="1" outlineLevel="1" x14ac:dyDescent="0.25">
      <c r="A354" s="101" t="s">
        <v>756</v>
      </c>
      <c r="B354" s="79" t="s">
        <v>206</v>
      </c>
      <c r="H354" s="64"/>
    </row>
    <row r="355" spans="1:8" hidden="1" outlineLevel="1" x14ac:dyDescent="0.25">
      <c r="A355" s="101" t="s">
        <v>757</v>
      </c>
      <c r="B355" s="79" t="s">
        <v>206</v>
      </c>
      <c r="H355" s="64"/>
    </row>
    <row r="356" spans="1:8" hidden="1" outlineLevel="1" x14ac:dyDescent="0.25">
      <c r="A356" s="101" t="s">
        <v>758</v>
      </c>
      <c r="B356" s="79" t="s">
        <v>206</v>
      </c>
      <c r="H356" s="64"/>
    </row>
    <row r="357" spans="1:8" hidden="1" outlineLevel="1" x14ac:dyDescent="0.25">
      <c r="A357" s="101" t="s">
        <v>759</v>
      </c>
      <c r="B357" s="79" t="s">
        <v>206</v>
      </c>
      <c r="H357" s="64"/>
    </row>
    <row r="358" spans="1:8" hidden="1" outlineLevel="1" x14ac:dyDescent="0.25">
      <c r="A358" s="101" t="s">
        <v>760</v>
      </c>
      <c r="B358" s="79" t="s">
        <v>206</v>
      </c>
      <c r="H358" s="64"/>
    </row>
    <row r="359" spans="1:8" hidden="1" outlineLevel="1" x14ac:dyDescent="0.25">
      <c r="A359" s="101" t="s">
        <v>761</v>
      </c>
      <c r="B359" s="79" t="s">
        <v>206</v>
      </c>
      <c r="H359" s="64"/>
    </row>
    <row r="360" spans="1:8" hidden="1" outlineLevel="1" x14ac:dyDescent="0.25">
      <c r="A360" s="101" t="s">
        <v>762</v>
      </c>
      <c r="B360" s="79" t="s">
        <v>206</v>
      </c>
      <c r="H360" s="64"/>
    </row>
    <row r="361" spans="1:8" hidden="1" outlineLevel="1" x14ac:dyDescent="0.25">
      <c r="A361" s="101" t="s">
        <v>763</v>
      </c>
      <c r="B361" s="79" t="s">
        <v>206</v>
      </c>
      <c r="H361" s="64"/>
    </row>
    <row r="362" spans="1:8" hidden="1" outlineLevel="1" x14ac:dyDescent="0.25">
      <c r="A362" s="101" t="s">
        <v>764</v>
      </c>
      <c r="B362" s="79" t="s">
        <v>206</v>
      </c>
      <c r="H362" s="64"/>
    </row>
    <row r="363" spans="1:8" hidden="1" outlineLevel="1" x14ac:dyDescent="0.25">
      <c r="A363" s="101" t="s">
        <v>765</v>
      </c>
      <c r="B363" s="79" t="s">
        <v>206</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D161" sheet="1" objects="1" scenarios="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 ref="C227" r:id="rId6"/>
    <hyperlink ref="D288" location="'B2. HTT Public Sector Assets'!B48" display="'B2. HTT Public Sector Assets'!B48"/>
  </hyperlinks>
  <printOptions horizontalCentered="1"/>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2" manualBreakCount="2">
    <brk id="98" max="6" man="1"/>
    <brk id="206" max="6" man="1"/>
  </rowBreaks>
  <ignoredErrors>
    <ignoredError sqref="D298 F290:F291 D288" evalError="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zoomScale="70" zoomScaleNormal="70" zoomScaleSheetLayoutView="80" zoomScalePageLayoutView="80" workbookViewId="0">
      <selection activeCell="C58" sqref="C58"/>
    </sheetView>
  </sheetViews>
  <sheetFormatPr baseColWidth="10"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122" customWidth="1"/>
    <col min="7" max="7" width="41.5703125" style="550" customWidth="1"/>
    <col min="8" max="16384" width="8.85546875" style="1"/>
  </cols>
  <sheetData>
    <row r="1" spans="1:7" ht="31.5" x14ac:dyDescent="0.25">
      <c r="A1" s="22" t="s">
        <v>267</v>
      </c>
      <c r="B1" s="22"/>
      <c r="C1" s="3"/>
      <c r="D1" s="3"/>
      <c r="E1" s="3"/>
      <c r="F1" s="550"/>
    </row>
    <row r="2" spans="1:7" ht="15.75" thickBot="1" x14ac:dyDescent="0.3">
      <c r="A2" s="64"/>
      <c r="B2" s="3"/>
      <c r="C2" s="3"/>
      <c r="D2" s="3"/>
      <c r="E2" s="3"/>
      <c r="F2" s="550"/>
    </row>
    <row r="3" spans="1:7" ht="19.5" thickBot="1" x14ac:dyDescent="0.3">
      <c r="A3" s="50"/>
      <c r="B3" s="49" t="s">
        <v>135</v>
      </c>
      <c r="C3" s="104" t="str">
        <f>+'A. HTT General'!C3</f>
        <v>EUR</v>
      </c>
      <c r="D3" s="50"/>
      <c r="E3" s="50"/>
      <c r="F3" s="551"/>
      <c r="G3" s="551"/>
    </row>
    <row r="4" spans="1:7" ht="15.75" thickBot="1" x14ac:dyDescent="0.3"/>
    <row r="5" spans="1:7" s="63" customFormat="1" ht="18.75" x14ac:dyDescent="0.25">
      <c r="A5" s="73"/>
      <c r="B5" s="91" t="s">
        <v>268</v>
      </c>
      <c r="C5" s="73"/>
      <c r="D5" s="65"/>
      <c r="E5" s="4"/>
      <c r="F5" s="552"/>
      <c r="G5" s="550"/>
    </row>
    <row r="6" spans="1:7" s="63" customFormat="1" x14ac:dyDescent="0.25">
      <c r="A6" s="65"/>
      <c r="B6" s="86" t="s">
        <v>234</v>
      </c>
      <c r="C6" s="65"/>
      <c r="D6" s="65"/>
      <c r="E6" s="65"/>
      <c r="F6" s="122"/>
      <c r="G6" s="550"/>
    </row>
    <row r="7" spans="1:7" s="63" customFormat="1" x14ac:dyDescent="0.25">
      <c r="A7" s="65"/>
      <c r="B7" s="87" t="s">
        <v>235</v>
      </c>
      <c r="C7" s="65"/>
      <c r="D7" s="65"/>
      <c r="E7" s="65"/>
      <c r="F7" s="122"/>
      <c r="G7" s="550"/>
    </row>
    <row r="8" spans="1:7" s="63" customFormat="1" ht="15.75" thickBot="1" x14ac:dyDescent="0.3">
      <c r="A8" s="65"/>
      <c r="B8" s="92" t="s">
        <v>236</v>
      </c>
      <c r="C8" s="65"/>
      <c r="D8" s="65"/>
      <c r="E8" s="65"/>
      <c r="F8" s="122"/>
      <c r="G8" s="550"/>
    </row>
    <row r="9" spans="1:7" s="63" customFormat="1" x14ac:dyDescent="0.25">
      <c r="A9" s="65"/>
      <c r="B9" s="78"/>
      <c r="C9" s="65"/>
      <c r="D9" s="65"/>
      <c r="E9" s="65"/>
      <c r="F9" s="122"/>
      <c r="G9" s="550"/>
    </row>
    <row r="10" spans="1:7" ht="37.5" x14ac:dyDescent="0.25">
      <c r="A10" s="21" t="s">
        <v>233</v>
      </c>
      <c r="B10" s="21" t="s">
        <v>234</v>
      </c>
      <c r="C10" s="18"/>
      <c r="D10" s="18"/>
      <c r="E10" s="18"/>
      <c r="F10" s="553"/>
      <c r="G10" s="554"/>
    </row>
    <row r="11" spans="1:7" ht="15" customHeight="1" x14ac:dyDescent="0.25">
      <c r="A11" s="70"/>
      <c r="B11" s="72" t="s">
        <v>1105</v>
      </c>
      <c r="C11" s="40" t="s">
        <v>86</v>
      </c>
      <c r="D11" s="40"/>
      <c r="E11" s="40"/>
      <c r="F11" s="555" t="s">
        <v>154</v>
      </c>
      <c r="G11" s="555"/>
    </row>
    <row r="12" spans="1:7" x14ac:dyDescent="0.25">
      <c r="A12" s="101" t="s">
        <v>780</v>
      </c>
      <c r="B12" s="5" t="s">
        <v>3</v>
      </c>
      <c r="C12" s="547">
        <v>31001.189401</v>
      </c>
      <c r="D12" s="547"/>
      <c r="E12" s="101"/>
      <c r="F12" s="548">
        <f>IF($C$15=0,"",IF(C12="[for completion]","",C12/$C$15))</f>
        <v>1</v>
      </c>
    </row>
    <row r="13" spans="1:7" x14ac:dyDescent="0.25">
      <c r="A13" s="101" t="s">
        <v>781</v>
      </c>
      <c r="B13" s="5" t="s">
        <v>4</v>
      </c>
      <c r="C13" s="547">
        <v>0</v>
      </c>
      <c r="D13" s="547"/>
      <c r="E13" s="101"/>
      <c r="F13" s="548">
        <f>IF($C$15=0,"",IF(C13="[for completion]","",C13/$C$15))</f>
        <v>0</v>
      </c>
    </row>
    <row r="14" spans="1:7" s="63" customFormat="1" x14ac:dyDescent="0.25">
      <c r="A14" s="101" t="s">
        <v>782</v>
      </c>
      <c r="B14" s="65" t="s">
        <v>2</v>
      </c>
      <c r="C14" s="547">
        <v>0</v>
      </c>
      <c r="D14" s="547"/>
      <c r="E14" s="101"/>
      <c r="F14" s="548">
        <f>IF($C$15=0,"",IF(C14="[for completion]","",C14/$C$15))</f>
        <v>0</v>
      </c>
      <c r="G14" s="550"/>
    </row>
    <row r="15" spans="1:7" s="63" customFormat="1" x14ac:dyDescent="0.25">
      <c r="A15" s="101" t="s">
        <v>783</v>
      </c>
      <c r="B15" s="41" t="s">
        <v>1</v>
      </c>
      <c r="C15" s="547">
        <f>SUM(C12:C14)</f>
        <v>31001.189401</v>
      </c>
      <c r="D15" s="547"/>
      <c r="E15" s="101"/>
      <c r="F15" s="122">
        <f>SUM(F12:F14)</f>
        <v>1</v>
      </c>
      <c r="G15" s="550"/>
    </row>
    <row r="16" spans="1:7" s="63" customFormat="1" hidden="1" outlineLevel="1" x14ac:dyDescent="0.25">
      <c r="A16" s="101" t="s">
        <v>784</v>
      </c>
      <c r="B16" s="79" t="s">
        <v>168</v>
      </c>
      <c r="C16" s="65"/>
      <c r="D16" s="65"/>
      <c r="E16" s="65"/>
      <c r="F16" s="548">
        <f t="shared" ref="F16:F26" si="0">IF($C$15=0,"",IF(C16="[for completion]","",C16/$C$15))</f>
        <v>0</v>
      </c>
      <c r="G16" s="550"/>
    </row>
    <row r="17" spans="1:7" s="63" customFormat="1" hidden="1" outlineLevel="1" x14ac:dyDescent="0.25">
      <c r="A17" s="101" t="s">
        <v>785</v>
      </c>
      <c r="B17" s="79" t="s">
        <v>165</v>
      </c>
      <c r="C17" s="65"/>
      <c r="D17" s="65"/>
      <c r="E17" s="65"/>
      <c r="F17" s="548">
        <f t="shared" si="0"/>
        <v>0</v>
      </c>
      <c r="G17" s="550"/>
    </row>
    <row r="18" spans="1:7" s="63" customFormat="1" hidden="1" outlineLevel="1" x14ac:dyDescent="0.25">
      <c r="A18" s="101" t="s">
        <v>786</v>
      </c>
      <c r="B18" s="79" t="s">
        <v>161</v>
      </c>
      <c r="C18" s="65"/>
      <c r="D18" s="65"/>
      <c r="E18" s="65"/>
      <c r="F18" s="548">
        <f t="shared" si="0"/>
        <v>0</v>
      </c>
      <c r="G18" s="550"/>
    </row>
    <row r="19" spans="1:7" s="63" customFormat="1" hidden="1" outlineLevel="1" x14ac:dyDescent="0.25">
      <c r="A19" s="101" t="s">
        <v>787</v>
      </c>
      <c r="B19" s="79" t="s">
        <v>161</v>
      </c>
      <c r="C19" s="65"/>
      <c r="D19" s="65"/>
      <c r="E19" s="65"/>
      <c r="F19" s="548">
        <f t="shared" si="0"/>
        <v>0</v>
      </c>
      <c r="G19" s="550"/>
    </row>
    <row r="20" spans="1:7" s="63" customFormat="1" hidden="1" outlineLevel="1" x14ac:dyDescent="0.25">
      <c r="A20" s="101" t="s">
        <v>788</v>
      </c>
      <c r="B20" s="79" t="s">
        <v>161</v>
      </c>
      <c r="C20" s="65"/>
      <c r="D20" s="65"/>
      <c r="E20" s="65"/>
      <c r="F20" s="548">
        <f t="shared" si="0"/>
        <v>0</v>
      </c>
      <c r="G20" s="550"/>
    </row>
    <row r="21" spans="1:7" s="63" customFormat="1" hidden="1" outlineLevel="1" x14ac:dyDescent="0.25">
      <c r="A21" s="101" t="s">
        <v>789</v>
      </c>
      <c r="B21" s="79" t="s">
        <v>161</v>
      </c>
      <c r="C21" s="65"/>
      <c r="D21" s="65"/>
      <c r="E21" s="65"/>
      <c r="F21" s="548">
        <f t="shared" si="0"/>
        <v>0</v>
      </c>
      <c r="G21" s="550"/>
    </row>
    <row r="22" spans="1:7" s="63" customFormat="1" hidden="1" outlineLevel="1" x14ac:dyDescent="0.25">
      <c r="A22" s="101" t="s">
        <v>790</v>
      </c>
      <c r="B22" s="79" t="s">
        <v>161</v>
      </c>
      <c r="C22" s="65"/>
      <c r="D22" s="65"/>
      <c r="E22" s="65"/>
      <c r="F22" s="548">
        <f t="shared" si="0"/>
        <v>0</v>
      </c>
      <c r="G22" s="550"/>
    </row>
    <row r="23" spans="1:7" s="63" customFormat="1" hidden="1" outlineLevel="1" x14ac:dyDescent="0.25">
      <c r="A23" s="101" t="s">
        <v>791</v>
      </c>
      <c r="B23" s="79" t="s">
        <v>161</v>
      </c>
      <c r="C23" s="65"/>
      <c r="D23" s="65"/>
      <c r="E23" s="65"/>
      <c r="F23" s="548">
        <f t="shared" si="0"/>
        <v>0</v>
      </c>
      <c r="G23" s="550"/>
    </row>
    <row r="24" spans="1:7" s="63" customFormat="1" hidden="1" outlineLevel="1" x14ac:dyDescent="0.25">
      <c r="A24" s="101" t="s">
        <v>792</v>
      </c>
      <c r="B24" s="79" t="s">
        <v>161</v>
      </c>
      <c r="C24" s="65"/>
      <c r="D24" s="65"/>
      <c r="E24" s="65"/>
      <c r="F24" s="548">
        <f t="shared" si="0"/>
        <v>0</v>
      </c>
      <c r="G24" s="550"/>
    </row>
    <row r="25" spans="1:7" s="63" customFormat="1" hidden="1" outlineLevel="1" x14ac:dyDescent="0.25">
      <c r="A25" s="101" t="s">
        <v>793</v>
      </c>
      <c r="B25" s="79" t="s">
        <v>161</v>
      </c>
      <c r="C25" s="65"/>
      <c r="D25" s="65"/>
      <c r="E25" s="65"/>
      <c r="F25" s="548">
        <f t="shared" si="0"/>
        <v>0</v>
      </c>
      <c r="G25" s="550"/>
    </row>
    <row r="26" spans="1:7" hidden="1" outlineLevel="1" x14ac:dyDescent="0.25">
      <c r="A26" s="101" t="s">
        <v>794</v>
      </c>
      <c r="B26" s="79" t="s">
        <v>161</v>
      </c>
      <c r="C26" s="1"/>
      <c r="D26" s="1"/>
      <c r="E26" s="1"/>
      <c r="F26" s="548">
        <f t="shared" si="0"/>
        <v>0</v>
      </c>
    </row>
    <row r="27" spans="1:7" ht="15" customHeight="1" collapsed="1" x14ac:dyDescent="0.25">
      <c r="A27" s="70"/>
      <c r="B27" s="72" t="s">
        <v>1106</v>
      </c>
      <c r="C27" s="40" t="s">
        <v>148</v>
      </c>
      <c r="D27" s="70" t="s">
        <v>149</v>
      </c>
      <c r="E27" s="39"/>
      <c r="F27" s="556" t="s">
        <v>155</v>
      </c>
      <c r="G27" s="555"/>
    </row>
    <row r="28" spans="1:7" x14ac:dyDescent="0.25">
      <c r="A28" s="101" t="s">
        <v>795</v>
      </c>
      <c r="B28" s="5" t="s">
        <v>219</v>
      </c>
      <c r="C28" s="547">
        <v>385762</v>
      </c>
      <c r="D28" s="101" t="s">
        <v>193</v>
      </c>
      <c r="E28" s="101"/>
      <c r="F28" s="574">
        <f>+C28</f>
        <v>385762</v>
      </c>
    </row>
    <row r="29" spans="1:7" s="63" customFormat="1" hidden="1" outlineLevel="1" x14ac:dyDescent="0.25">
      <c r="A29" s="101" t="s">
        <v>796</v>
      </c>
      <c r="B29" s="61" t="s">
        <v>198</v>
      </c>
      <c r="C29" s="65"/>
      <c r="D29" s="65"/>
      <c r="E29" s="65"/>
      <c r="F29" s="122"/>
      <c r="G29" s="550"/>
    </row>
    <row r="30" spans="1:7" s="63" customFormat="1" hidden="1" outlineLevel="1" x14ac:dyDescent="0.25">
      <c r="A30" s="101" t="s">
        <v>797</v>
      </c>
      <c r="B30" s="61" t="s">
        <v>199</v>
      </c>
      <c r="C30" s="65"/>
      <c r="D30" s="65"/>
      <c r="E30" s="65"/>
      <c r="F30" s="122"/>
      <c r="G30" s="550"/>
    </row>
    <row r="31" spans="1:7" s="63" customFormat="1" hidden="1" outlineLevel="1" x14ac:dyDescent="0.25">
      <c r="A31" s="101" t="s">
        <v>798</v>
      </c>
      <c r="B31" s="61"/>
      <c r="C31" s="65"/>
      <c r="D31" s="65"/>
      <c r="E31" s="65"/>
      <c r="F31" s="122"/>
      <c r="G31" s="550"/>
    </row>
    <row r="32" spans="1:7" s="63" customFormat="1" hidden="1" outlineLevel="1" x14ac:dyDescent="0.25">
      <c r="A32" s="101" t="s">
        <v>799</v>
      </c>
      <c r="B32" s="61"/>
      <c r="C32" s="65"/>
      <c r="D32" s="65"/>
      <c r="E32" s="65"/>
      <c r="F32" s="122"/>
      <c r="G32" s="550"/>
    </row>
    <row r="33" spans="1:7" s="63" customFormat="1" hidden="1" outlineLevel="1" x14ac:dyDescent="0.25">
      <c r="A33" s="101" t="s">
        <v>800</v>
      </c>
      <c r="B33" s="61"/>
      <c r="C33" s="65"/>
      <c r="D33" s="65"/>
      <c r="E33" s="65"/>
      <c r="F33" s="122"/>
      <c r="G33" s="550"/>
    </row>
    <row r="34" spans="1:7" s="63" customFormat="1" hidden="1" outlineLevel="1" x14ac:dyDescent="0.25">
      <c r="A34" s="101" t="s">
        <v>801</v>
      </c>
      <c r="B34" s="61"/>
      <c r="C34" s="65"/>
      <c r="D34" s="65"/>
      <c r="E34" s="65"/>
      <c r="F34" s="122"/>
      <c r="G34" s="550"/>
    </row>
    <row r="35" spans="1:7" ht="15" customHeight="1" collapsed="1" x14ac:dyDescent="0.25">
      <c r="A35" s="70"/>
      <c r="B35" s="72" t="s">
        <v>1107</v>
      </c>
      <c r="C35" s="40" t="s">
        <v>150</v>
      </c>
      <c r="D35" s="58" t="s">
        <v>151</v>
      </c>
      <c r="E35" s="39"/>
      <c r="F35" s="555" t="s">
        <v>154</v>
      </c>
      <c r="G35" s="555"/>
    </row>
    <row r="36" spans="1:7" x14ac:dyDescent="0.25">
      <c r="A36" s="101" t="s">
        <v>802</v>
      </c>
      <c r="B36" s="5" t="s">
        <v>213</v>
      </c>
      <c r="C36" s="122">
        <v>2.9999999999999997E-4</v>
      </c>
      <c r="D36" s="101" t="s">
        <v>193</v>
      </c>
      <c r="E36" s="101"/>
      <c r="F36" s="122">
        <f>+C36</f>
        <v>2.9999999999999997E-4</v>
      </c>
    </row>
    <row r="37" spans="1:7" hidden="1" outlineLevel="1" x14ac:dyDescent="0.25">
      <c r="A37" s="101" t="s">
        <v>803</v>
      </c>
      <c r="D37" s="52"/>
    </row>
    <row r="38" spans="1:7" s="63" customFormat="1" hidden="1" outlineLevel="1" x14ac:dyDescent="0.25">
      <c r="A38" s="101" t="s">
        <v>804</v>
      </c>
      <c r="B38" s="65"/>
      <c r="C38" s="65"/>
      <c r="D38" s="65"/>
      <c r="E38" s="65"/>
      <c r="F38" s="122"/>
      <c r="G38" s="550"/>
    </row>
    <row r="39" spans="1:7" s="63" customFormat="1" hidden="1" outlineLevel="1" x14ac:dyDescent="0.25">
      <c r="A39" s="101" t="s">
        <v>805</v>
      </c>
      <c r="B39" s="65"/>
      <c r="C39" s="65"/>
      <c r="D39" s="65"/>
      <c r="E39" s="65"/>
      <c r="F39" s="122"/>
      <c r="G39" s="550"/>
    </row>
    <row r="40" spans="1:7" s="63" customFormat="1" hidden="1" outlineLevel="1" x14ac:dyDescent="0.25">
      <c r="A40" s="101" t="s">
        <v>806</v>
      </c>
      <c r="B40" s="65"/>
      <c r="C40" s="65"/>
      <c r="D40" s="65"/>
      <c r="E40" s="65"/>
      <c r="F40" s="122"/>
      <c r="G40" s="550"/>
    </row>
    <row r="41" spans="1:7" s="63" customFormat="1" hidden="1" outlineLevel="1" x14ac:dyDescent="0.25">
      <c r="A41" s="101" t="s">
        <v>807</v>
      </c>
      <c r="B41" s="65"/>
      <c r="C41" s="65"/>
      <c r="D41" s="65"/>
      <c r="E41" s="65"/>
      <c r="F41" s="122"/>
      <c r="G41" s="550"/>
    </row>
    <row r="42" spans="1:7" s="63" customFormat="1" hidden="1" outlineLevel="1" x14ac:dyDescent="0.25">
      <c r="A42" s="101" t="s">
        <v>808</v>
      </c>
      <c r="B42" s="65"/>
      <c r="C42" s="65"/>
      <c r="D42" s="65"/>
      <c r="E42" s="65"/>
      <c r="F42" s="122"/>
      <c r="G42" s="550"/>
    </row>
    <row r="43" spans="1:7" ht="15" customHeight="1" collapsed="1" x14ac:dyDescent="0.25">
      <c r="A43" s="70"/>
      <c r="B43" s="72" t="s">
        <v>1108</v>
      </c>
      <c r="C43" s="70" t="s">
        <v>150</v>
      </c>
      <c r="D43" s="70" t="s">
        <v>151</v>
      </c>
      <c r="E43" s="39"/>
      <c r="F43" s="555" t="s">
        <v>154</v>
      </c>
      <c r="G43" s="555"/>
    </row>
    <row r="44" spans="1:7" x14ac:dyDescent="0.25">
      <c r="A44" s="101" t="s">
        <v>809</v>
      </c>
      <c r="B44" s="82" t="s">
        <v>97</v>
      </c>
      <c r="C44" s="564">
        <f>SUM(C45:C72)</f>
        <v>1</v>
      </c>
      <c r="D44" s="82">
        <f>SUM(D45:D72)</f>
        <v>0</v>
      </c>
      <c r="E44" s="101"/>
      <c r="F44" s="564">
        <f>SUM(F45:F72)</f>
        <v>1</v>
      </c>
      <c r="G44" s="122"/>
    </row>
    <row r="45" spans="1:7" s="51" customFormat="1" x14ac:dyDescent="0.25">
      <c r="A45" s="101" t="s">
        <v>810</v>
      </c>
      <c r="B45" s="65" t="s">
        <v>110</v>
      </c>
      <c r="C45" s="122">
        <v>0</v>
      </c>
      <c r="D45" s="101" t="s">
        <v>193</v>
      </c>
      <c r="E45" s="101"/>
      <c r="F45" s="122">
        <f>+C45</f>
        <v>0</v>
      </c>
      <c r="G45" s="122"/>
    </row>
    <row r="46" spans="1:7" s="51" customFormat="1" x14ac:dyDescent="0.25">
      <c r="A46" s="101" t="s">
        <v>811</v>
      </c>
      <c r="B46" s="65" t="s">
        <v>98</v>
      </c>
      <c r="C46" s="122">
        <v>0</v>
      </c>
      <c r="D46" s="101" t="s">
        <v>193</v>
      </c>
      <c r="E46" s="101"/>
      <c r="F46" s="122">
        <f t="shared" ref="F46:F87" si="1">+C46</f>
        <v>0</v>
      </c>
      <c r="G46" s="122"/>
    </row>
    <row r="47" spans="1:7" s="51" customFormat="1" x14ac:dyDescent="0.25">
      <c r="A47" s="101" t="s">
        <v>812</v>
      </c>
      <c r="B47" s="65" t="s">
        <v>99</v>
      </c>
      <c r="C47" s="122">
        <v>0</v>
      </c>
      <c r="D47" s="101" t="s">
        <v>193</v>
      </c>
      <c r="E47" s="101"/>
      <c r="F47" s="122">
        <f t="shared" si="1"/>
        <v>0</v>
      </c>
      <c r="G47" s="122"/>
    </row>
    <row r="48" spans="1:7" s="63" customFormat="1" x14ac:dyDescent="0.25">
      <c r="A48" s="101" t="s">
        <v>813</v>
      </c>
      <c r="B48" s="101" t="s">
        <v>274</v>
      </c>
      <c r="C48" s="122">
        <v>0</v>
      </c>
      <c r="D48" s="101" t="s">
        <v>193</v>
      </c>
      <c r="E48" s="101"/>
      <c r="F48" s="122">
        <f t="shared" si="1"/>
        <v>0</v>
      </c>
      <c r="G48" s="122"/>
    </row>
    <row r="49" spans="1:7" s="51" customFormat="1" x14ac:dyDescent="0.25">
      <c r="A49" s="101" t="s">
        <v>814</v>
      </c>
      <c r="B49" s="65" t="s">
        <v>120</v>
      </c>
      <c r="C49" s="122">
        <v>0</v>
      </c>
      <c r="D49" s="101" t="s">
        <v>193</v>
      </c>
      <c r="E49" s="101"/>
      <c r="F49" s="122">
        <f t="shared" si="1"/>
        <v>0</v>
      </c>
      <c r="G49" s="122"/>
    </row>
    <row r="50" spans="1:7" s="51" customFormat="1" x14ac:dyDescent="0.25">
      <c r="A50" s="101" t="s">
        <v>815</v>
      </c>
      <c r="B50" s="65" t="s">
        <v>117</v>
      </c>
      <c r="C50" s="122">
        <v>0</v>
      </c>
      <c r="D50" s="101" t="s">
        <v>193</v>
      </c>
      <c r="E50" s="101"/>
      <c r="F50" s="122">
        <f t="shared" si="1"/>
        <v>0</v>
      </c>
      <c r="G50" s="122"/>
    </row>
    <row r="51" spans="1:7" s="51" customFormat="1" x14ac:dyDescent="0.25">
      <c r="A51" s="101" t="s">
        <v>816</v>
      </c>
      <c r="B51" s="65" t="s">
        <v>100</v>
      </c>
      <c r="C51" s="122">
        <v>0</v>
      </c>
      <c r="D51" s="101" t="s">
        <v>193</v>
      </c>
      <c r="E51" s="101"/>
      <c r="F51" s="122">
        <f t="shared" si="1"/>
        <v>0</v>
      </c>
      <c r="G51" s="122"/>
    </row>
    <row r="52" spans="1:7" s="51" customFormat="1" x14ac:dyDescent="0.25">
      <c r="A52" s="101" t="s">
        <v>817</v>
      </c>
      <c r="B52" s="65" t="s">
        <v>101</v>
      </c>
      <c r="C52" s="122">
        <v>0</v>
      </c>
      <c r="D52" s="101" t="s">
        <v>193</v>
      </c>
      <c r="E52" s="101"/>
      <c r="F52" s="122">
        <f t="shared" si="1"/>
        <v>0</v>
      </c>
      <c r="G52" s="122"/>
    </row>
    <row r="53" spans="1:7" s="51" customFormat="1" x14ac:dyDescent="0.25">
      <c r="A53" s="101" t="s">
        <v>818</v>
      </c>
      <c r="B53" s="65" t="s">
        <v>102</v>
      </c>
      <c r="C53" s="122">
        <v>0</v>
      </c>
      <c r="D53" s="101" t="s">
        <v>193</v>
      </c>
      <c r="E53" s="101"/>
      <c r="F53" s="122">
        <f t="shared" si="1"/>
        <v>0</v>
      </c>
      <c r="G53" s="122"/>
    </row>
    <row r="54" spans="1:7" s="51" customFormat="1" x14ac:dyDescent="0.25">
      <c r="A54" s="101" t="s">
        <v>819</v>
      </c>
      <c r="B54" s="65" t="s">
        <v>0</v>
      </c>
      <c r="C54" s="122">
        <v>1</v>
      </c>
      <c r="D54" s="101" t="s">
        <v>193</v>
      </c>
      <c r="E54" s="101"/>
      <c r="F54" s="122">
        <f t="shared" si="1"/>
        <v>1</v>
      </c>
      <c r="G54" s="122"/>
    </row>
    <row r="55" spans="1:7" s="51" customFormat="1" x14ac:dyDescent="0.25">
      <c r="A55" s="101" t="s">
        <v>820</v>
      </c>
      <c r="B55" s="65" t="s">
        <v>15</v>
      </c>
      <c r="C55" s="122">
        <v>0</v>
      </c>
      <c r="D55" s="101" t="s">
        <v>193</v>
      </c>
      <c r="E55" s="101"/>
      <c r="F55" s="122">
        <f t="shared" si="1"/>
        <v>0</v>
      </c>
      <c r="G55" s="122"/>
    </row>
    <row r="56" spans="1:7" s="51" customFormat="1" x14ac:dyDescent="0.25">
      <c r="A56" s="101" t="s">
        <v>821</v>
      </c>
      <c r="B56" s="65" t="s">
        <v>103</v>
      </c>
      <c r="C56" s="122">
        <v>0</v>
      </c>
      <c r="D56" s="101" t="s">
        <v>193</v>
      </c>
      <c r="E56" s="101"/>
      <c r="F56" s="122">
        <f t="shared" si="1"/>
        <v>0</v>
      </c>
      <c r="G56" s="122"/>
    </row>
    <row r="57" spans="1:7" s="51" customFormat="1" x14ac:dyDescent="0.25">
      <c r="A57" s="101" t="s">
        <v>822</v>
      </c>
      <c r="B57" s="65" t="s">
        <v>277</v>
      </c>
      <c r="C57" s="122">
        <v>0</v>
      </c>
      <c r="D57" s="101" t="s">
        <v>193</v>
      </c>
      <c r="E57" s="101"/>
      <c r="F57" s="122">
        <f t="shared" si="1"/>
        <v>0</v>
      </c>
      <c r="G57" s="122"/>
    </row>
    <row r="58" spans="1:7" s="51" customFormat="1" x14ac:dyDescent="0.25">
      <c r="A58" s="101" t="s">
        <v>823</v>
      </c>
      <c r="B58" s="65" t="s">
        <v>118</v>
      </c>
      <c r="C58" s="122">
        <v>0</v>
      </c>
      <c r="D58" s="101" t="s">
        <v>193</v>
      </c>
      <c r="E58" s="101"/>
      <c r="F58" s="122">
        <f t="shared" si="1"/>
        <v>0</v>
      </c>
      <c r="G58" s="122"/>
    </row>
    <row r="59" spans="1:7" s="51" customFormat="1" x14ac:dyDescent="0.25">
      <c r="A59" s="101" t="s">
        <v>824</v>
      </c>
      <c r="B59" s="65" t="s">
        <v>104</v>
      </c>
      <c r="C59" s="122">
        <v>0</v>
      </c>
      <c r="D59" s="101" t="s">
        <v>193</v>
      </c>
      <c r="E59" s="101"/>
      <c r="F59" s="122">
        <f t="shared" si="1"/>
        <v>0</v>
      </c>
      <c r="G59" s="122"/>
    </row>
    <row r="60" spans="1:7" s="51" customFormat="1" x14ac:dyDescent="0.25">
      <c r="A60" s="101" t="s">
        <v>825</v>
      </c>
      <c r="B60" s="65" t="s">
        <v>105</v>
      </c>
      <c r="C60" s="122">
        <v>0</v>
      </c>
      <c r="D60" s="101" t="s">
        <v>193</v>
      </c>
      <c r="E60" s="101"/>
      <c r="F60" s="122">
        <f t="shared" si="1"/>
        <v>0</v>
      </c>
      <c r="G60" s="122"/>
    </row>
    <row r="61" spans="1:7" s="51" customFormat="1" x14ac:dyDescent="0.25">
      <c r="A61" s="101" t="s">
        <v>826</v>
      </c>
      <c r="B61" s="65" t="s">
        <v>106</v>
      </c>
      <c r="C61" s="122">
        <v>0</v>
      </c>
      <c r="D61" s="101" t="s">
        <v>193</v>
      </c>
      <c r="E61" s="101"/>
      <c r="F61" s="122">
        <f t="shared" si="1"/>
        <v>0</v>
      </c>
      <c r="G61" s="122"/>
    </row>
    <row r="62" spans="1:7" s="51" customFormat="1" x14ac:dyDescent="0.25">
      <c r="A62" s="101" t="s">
        <v>827</v>
      </c>
      <c r="B62" s="65" t="s">
        <v>107</v>
      </c>
      <c r="C62" s="122">
        <v>0</v>
      </c>
      <c r="D62" s="101" t="s">
        <v>193</v>
      </c>
      <c r="E62" s="101"/>
      <c r="F62" s="122">
        <f t="shared" si="1"/>
        <v>0</v>
      </c>
      <c r="G62" s="122"/>
    </row>
    <row r="63" spans="1:7" s="51" customFormat="1" x14ac:dyDescent="0.25">
      <c r="A63" s="101" t="s">
        <v>828</v>
      </c>
      <c r="B63" s="65" t="s">
        <v>108</v>
      </c>
      <c r="C63" s="122">
        <v>0</v>
      </c>
      <c r="D63" s="101" t="s">
        <v>193</v>
      </c>
      <c r="E63" s="101"/>
      <c r="F63" s="122">
        <f t="shared" si="1"/>
        <v>0</v>
      </c>
      <c r="G63" s="122"/>
    </row>
    <row r="64" spans="1:7" s="51" customFormat="1" x14ac:dyDescent="0.25">
      <c r="A64" s="101" t="s">
        <v>829</v>
      </c>
      <c r="B64" s="65" t="s">
        <v>109</v>
      </c>
      <c r="C64" s="122">
        <v>0</v>
      </c>
      <c r="D64" s="101" t="s">
        <v>193</v>
      </c>
      <c r="E64" s="101"/>
      <c r="F64" s="122">
        <f t="shared" si="1"/>
        <v>0</v>
      </c>
      <c r="G64" s="122"/>
    </row>
    <row r="65" spans="1:7" s="51" customFormat="1" x14ac:dyDescent="0.25">
      <c r="A65" s="101" t="s">
        <v>830</v>
      </c>
      <c r="B65" s="65" t="s">
        <v>111</v>
      </c>
      <c r="C65" s="122">
        <v>0</v>
      </c>
      <c r="D65" s="101" t="s">
        <v>193</v>
      </c>
      <c r="E65" s="101"/>
      <c r="F65" s="122">
        <f t="shared" si="1"/>
        <v>0</v>
      </c>
      <c r="G65" s="122"/>
    </row>
    <row r="66" spans="1:7" s="51" customFormat="1" x14ac:dyDescent="0.25">
      <c r="A66" s="101" t="s">
        <v>831</v>
      </c>
      <c r="B66" s="65" t="s">
        <v>112</v>
      </c>
      <c r="C66" s="122">
        <v>0</v>
      </c>
      <c r="D66" s="101" t="s">
        <v>193</v>
      </c>
      <c r="E66" s="101"/>
      <c r="F66" s="122">
        <f t="shared" si="1"/>
        <v>0</v>
      </c>
      <c r="G66" s="122"/>
    </row>
    <row r="67" spans="1:7" s="51" customFormat="1" x14ac:dyDescent="0.25">
      <c r="A67" s="101" t="s">
        <v>832</v>
      </c>
      <c r="B67" s="65" t="s">
        <v>113</v>
      </c>
      <c r="C67" s="122">
        <v>0</v>
      </c>
      <c r="D67" s="101" t="s">
        <v>193</v>
      </c>
      <c r="E67" s="101"/>
      <c r="F67" s="122">
        <f t="shared" si="1"/>
        <v>0</v>
      </c>
      <c r="G67" s="122"/>
    </row>
    <row r="68" spans="1:7" s="51" customFormat="1" x14ac:dyDescent="0.25">
      <c r="A68" s="101" t="s">
        <v>833</v>
      </c>
      <c r="B68" s="65" t="s">
        <v>115</v>
      </c>
      <c r="C68" s="122">
        <v>0</v>
      </c>
      <c r="D68" s="101" t="s">
        <v>193</v>
      </c>
      <c r="E68" s="101"/>
      <c r="F68" s="122">
        <f t="shared" si="1"/>
        <v>0</v>
      </c>
      <c r="G68" s="122"/>
    </row>
    <row r="69" spans="1:7" s="51" customFormat="1" x14ac:dyDescent="0.25">
      <c r="A69" s="101" t="s">
        <v>834</v>
      </c>
      <c r="B69" s="65" t="s">
        <v>116</v>
      </c>
      <c r="C69" s="122">
        <v>0</v>
      </c>
      <c r="D69" s="101" t="s">
        <v>193</v>
      </c>
      <c r="E69" s="101"/>
      <c r="F69" s="122">
        <f t="shared" si="1"/>
        <v>0</v>
      </c>
      <c r="G69" s="122"/>
    </row>
    <row r="70" spans="1:7" s="51" customFormat="1" x14ac:dyDescent="0.25">
      <c r="A70" s="101" t="s">
        <v>835</v>
      </c>
      <c r="B70" s="65" t="s">
        <v>16</v>
      </c>
      <c r="C70" s="122">
        <v>0</v>
      </c>
      <c r="D70" s="101" t="s">
        <v>193</v>
      </c>
      <c r="E70" s="101"/>
      <c r="F70" s="122">
        <f t="shared" si="1"/>
        <v>0</v>
      </c>
      <c r="G70" s="122"/>
    </row>
    <row r="71" spans="1:7" s="51" customFormat="1" x14ac:dyDescent="0.25">
      <c r="A71" s="101" t="s">
        <v>836</v>
      </c>
      <c r="B71" s="65" t="s">
        <v>114</v>
      </c>
      <c r="C71" s="122">
        <v>0</v>
      </c>
      <c r="D71" s="101" t="s">
        <v>193</v>
      </c>
      <c r="E71" s="101"/>
      <c r="F71" s="122">
        <f t="shared" si="1"/>
        <v>0</v>
      </c>
      <c r="G71" s="122"/>
    </row>
    <row r="72" spans="1:7" s="51" customFormat="1" x14ac:dyDescent="0.25">
      <c r="A72" s="101" t="s">
        <v>837</v>
      </c>
      <c r="B72" s="65" t="s">
        <v>119</v>
      </c>
      <c r="C72" s="122">
        <v>0</v>
      </c>
      <c r="D72" s="101" t="s">
        <v>193</v>
      </c>
      <c r="E72" s="101"/>
      <c r="F72" s="122">
        <f t="shared" si="1"/>
        <v>0</v>
      </c>
      <c r="G72" s="122"/>
    </row>
    <row r="73" spans="1:7" x14ac:dyDescent="0.25">
      <c r="A73" s="101" t="s">
        <v>838</v>
      </c>
      <c r="B73" s="82" t="s">
        <v>121</v>
      </c>
      <c r="C73" s="564">
        <f>SUM(C74:C76)</f>
        <v>0</v>
      </c>
      <c r="D73" s="82">
        <f>SUM(D74:D76)</f>
        <v>0</v>
      </c>
      <c r="E73" s="101"/>
      <c r="F73" s="564">
        <f>SUM(F74:F76)</f>
        <v>0</v>
      </c>
      <c r="G73" s="122"/>
    </row>
    <row r="74" spans="1:7" x14ac:dyDescent="0.25">
      <c r="A74" s="101" t="s">
        <v>839</v>
      </c>
      <c r="B74" s="65" t="s">
        <v>122</v>
      </c>
      <c r="C74" s="122">
        <v>0</v>
      </c>
      <c r="D74" s="101" t="s">
        <v>193</v>
      </c>
      <c r="E74" s="101"/>
      <c r="F74" s="122">
        <f t="shared" si="1"/>
        <v>0</v>
      </c>
      <c r="G74" s="122"/>
    </row>
    <row r="75" spans="1:7" x14ac:dyDescent="0.25">
      <c r="A75" s="101" t="s">
        <v>840</v>
      </c>
      <c r="B75" s="65" t="s">
        <v>123</v>
      </c>
      <c r="C75" s="122">
        <v>0</v>
      </c>
      <c r="D75" s="101" t="s">
        <v>193</v>
      </c>
      <c r="E75" s="101"/>
      <c r="F75" s="122">
        <f t="shared" si="1"/>
        <v>0</v>
      </c>
      <c r="G75" s="122"/>
    </row>
    <row r="76" spans="1:7" x14ac:dyDescent="0.25">
      <c r="A76" s="101" t="s">
        <v>841</v>
      </c>
      <c r="B76" s="65" t="s">
        <v>124</v>
      </c>
      <c r="C76" s="122">
        <v>0</v>
      </c>
      <c r="D76" s="101" t="s">
        <v>193</v>
      </c>
      <c r="E76" s="101"/>
      <c r="F76" s="122">
        <f t="shared" si="1"/>
        <v>0</v>
      </c>
      <c r="G76" s="122"/>
    </row>
    <row r="77" spans="1:7" x14ac:dyDescent="0.25">
      <c r="A77" s="101" t="s">
        <v>842</v>
      </c>
      <c r="B77" s="82" t="s">
        <v>2</v>
      </c>
      <c r="C77" s="564">
        <f>SUM(C78:C87)</f>
        <v>0</v>
      </c>
      <c r="D77" s="82">
        <f>SUM(D78:D87)</f>
        <v>0</v>
      </c>
      <c r="E77" s="101"/>
      <c r="F77" s="564">
        <f>SUM(F78:F87)</f>
        <v>0</v>
      </c>
      <c r="G77" s="122"/>
    </row>
    <row r="78" spans="1:7" x14ac:dyDescent="0.25">
      <c r="A78" s="101" t="s">
        <v>843</v>
      </c>
      <c r="B78" s="66" t="s">
        <v>125</v>
      </c>
      <c r="C78" s="122">
        <v>0</v>
      </c>
      <c r="D78" s="101" t="s">
        <v>193</v>
      </c>
      <c r="E78" s="101"/>
      <c r="F78" s="122">
        <f t="shared" si="1"/>
        <v>0</v>
      </c>
      <c r="G78" s="122"/>
    </row>
    <row r="79" spans="1:7" x14ac:dyDescent="0.25">
      <c r="A79" s="101" t="s">
        <v>844</v>
      </c>
      <c r="B79" s="66" t="s">
        <v>126</v>
      </c>
      <c r="C79" s="122">
        <v>0</v>
      </c>
      <c r="D79" s="101" t="s">
        <v>193</v>
      </c>
      <c r="E79" s="101"/>
      <c r="F79" s="122">
        <f t="shared" si="1"/>
        <v>0</v>
      </c>
      <c r="G79" s="122"/>
    </row>
    <row r="80" spans="1:7" s="63" customFormat="1" x14ac:dyDescent="0.25">
      <c r="A80" s="101" t="s">
        <v>845</v>
      </c>
      <c r="B80" s="66" t="s">
        <v>147</v>
      </c>
      <c r="C80" s="122">
        <v>0</v>
      </c>
      <c r="D80" s="101" t="s">
        <v>193</v>
      </c>
      <c r="E80" s="101"/>
      <c r="F80" s="122">
        <f t="shared" si="1"/>
        <v>0</v>
      </c>
      <c r="G80" s="122"/>
    </row>
    <row r="81" spans="1:7" x14ac:dyDescent="0.25">
      <c r="A81" s="101" t="s">
        <v>846</v>
      </c>
      <c r="B81" s="66" t="s">
        <v>127</v>
      </c>
      <c r="C81" s="122">
        <v>0</v>
      </c>
      <c r="D81" s="101" t="s">
        <v>193</v>
      </c>
      <c r="E81" s="101"/>
      <c r="F81" s="122">
        <f t="shared" si="1"/>
        <v>0</v>
      </c>
      <c r="G81" s="122"/>
    </row>
    <row r="82" spans="1:7" x14ac:dyDescent="0.25">
      <c r="A82" s="101" t="s">
        <v>847</v>
      </c>
      <c r="B82" s="66" t="s">
        <v>128</v>
      </c>
      <c r="C82" s="122">
        <v>0</v>
      </c>
      <c r="D82" s="101" t="s">
        <v>193</v>
      </c>
      <c r="E82" s="101"/>
      <c r="F82" s="122">
        <f t="shared" si="1"/>
        <v>0</v>
      </c>
      <c r="G82" s="122"/>
    </row>
    <row r="83" spans="1:7" x14ac:dyDescent="0.25">
      <c r="A83" s="101" t="s">
        <v>848</v>
      </c>
      <c r="B83" s="66" t="s">
        <v>129</v>
      </c>
      <c r="C83" s="122">
        <v>0</v>
      </c>
      <c r="D83" s="101" t="s">
        <v>193</v>
      </c>
      <c r="E83" s="101"/>
      <c r="F83" s="122">
        <f t="shared" si="1"/>
        <v>0</v>
      </c>
      <c r="G83" s="122"/>
    </row>
    <row r="84" spans="1:7" x14ac:dyDescent="0.25">
      <c r="A84" s="101" t="s">
        <v>849</v>
      </c>
      <c r="B84" s="66" t="s">
        <v>130</v>
      </c>
      <c r="C84" s="122">
        <v>0</v>
      </c>
      <c r="D84" s="101" t="s">
        <v>193</v>
      </c>
      <c r="E84" s="101"/>
      <c r="F84" s="122">
        <f t="shared" si="1"/>
        <v>0</v>
      </c>
      <c r="G84" s="122"/>
    </row>
    <row r="85" spans="1:7" x14ac:dyDescent="0.25">
      <c r="A85" s="101" t="s">
        <v>850</v>
      </c>
      <c r="B85" s="66" t="s">
        <v>133</v>
      </c>
      <c r="C85" s="122">
        <v>0</v>
      </c>
      <c r="D85" s="101" t="s">
        <v>193</v>
      </c>
      <c r="E85" s="101"/>
      <c r="F85" s="122">
        <f t="shared" si="1"/>
        <v>0</v>
      </c>
      <c r="G85" s="122"/>
    </row>
    <row r="86" spans="1:7" x14ac:dyDescent="0.25">
      <c r="A86" s="101" t="s">
        <v>851</v>
      </c>
      <c r="B86" s="66" t="s">
        <v>131</v>
      </c>
      <c r="C86" s="122">
        <v>0</v>
      </c>
      <c r="D86" s="101" t="s">
        <v>193</v>
      </c>
      <c r="E86" s="101"/>
      <c r="F86" s="122">
        <f t="shared" si="1"/>
        <v>0</v>
      </c>
      <c r="G86" s="122"/>
    </row>
    <row r="87" spans="1:7" x14ac:dyDescent="0.25">
      <c r="A87" s="101" t="s">
        <v>852</v>
      </c>
      <c r="B87" s="66" t="s">
        <v>2</v>
      </c>
      <c r="C87" s="122">
        <v>0</v>
      </c>
      <c r="D87" s="101" t="s">
        <v>193</v>
      </c>
      <c r="E87" s="101"/>
      <c r="F87" s="122">
        <f t="shared" si="1"/>
        <v>0</v>
      </c>
      <c r="G87" s="122"/>
    </row>
    <row r="88" spans="1:7" s="63" customFormat="1" hidden="1" outlineLevel="1" x14ac:dyDescent="0.25">
      <c r="A88" s="101" t="s">
        <v>853</v>
      </c>
      <c r="B88" s="79" t="s">
        <v>161</v>
      </c>
      <c r="C88" s="65"/>
      <c r="D88" s="65"/>
      <c r="E88" s="65"/>
      <c r="F88" s="122"/>
      <c r="G88" s="122"/>
    </row>
    <row r="89" spans="1:7" s="63" customFormat="1" hidden="1" outlineLevel="1" x14ac:dyDescent="0.25">
      <c r="A89" s="101" t="s">
        <v>854</v>
      </c>
      <c r="B89" s="79" t="s">
        <v>161</v>
      </c>
      <c r="C89" s="65"/>
      <c r="D89" s="65"/>
      <c r="E89" s="65"/>
      <c r="F89" s="122"/>
      <c r="G89" s="122"/>
    </row>
    <row r="90" spans="1:7" s="63" customFormat="1" hidden="1" outlineLevel="1" x14ac:dyDescent="0.25">
      <c r="A90" s="101" t="s">
        <v>855</v>
      </c>
      <c r="B90" s="79" t="s">
        <v>161</v>
      </c>
      <c r="C90" s="65"/>
      <c r="D90" s="65"/>
      <c r="E90" s="65"/>
      <c r="F90" s="122"/>
      <c r="G90" s="122"/>
    </row>
    <row r="91" spans="1:7" s="63" customFormat="1" hidden="1" outlineLevel="1" x14ac:dyDescent="0.25">
      <c r="A91" s="101" t="s">
        <v>856</v>
      </c>
      <c r="B91" s="79" t="s">
        <v>161</v>
      </c>
      <c r="C91" s="65"/>
      <c r="D91" s="65"/>
      <c r="E91" s="65"/>
      <c r="F91" s="122"/>
      <c r="G91" s="122"/>
    </row>
    <row r="92" spans="1:7" s="63" customFormat="1" hidden="1" outlineLevel="1" x14ac:dyDescent="0.25">
      <c r="A92" s="101" t="s">
        <v>857</v>
      </c>
      <c r="B92" s="79" t="s">
        <v>161</v>
      </c>
      <c r="C92" s="65"/>
      <c r="D92" s="65"/>
      <c r="E92" s="65"/>
      <c r="F92" s="122"/>
      <c r="G92" s="122"/>
    </row>
    <row r="93" spans="1:7" s="63" customFormat="1" hidden="1" outlineLevel="1" x14ac:dyDescent="0.25">
      <c r="A93" s="101" t="s">
        <v>858</v>
      </c>
      <c r="B93" s="79" t="s">
        <v>161</v>
      </c>
      <c r="C93" s="65"/>
      <c r="D93" s="65"/>
      <c r="E93" s="65"/>
      <c r="F93" s="122"/>
      <c r="G93" s="122"/>
    </row>
    <row r="94" spans="1:7" s="63" customFormat="1" hidden="1" outlineLevel="1" x14ac:dyDescent="0.25">
      <c r="A94" s="101" t="s">
        <v>859</v>
      </c>
      <c r="B94" s="79" t="s">
        <v>161</v>
      </c>
      <c r="C94" s="65"/>
      <c r="D94" s="65"/>
      <c r="E94" s="65"/>
      <c r="F94" s="122"/>
      <c r="G94" s="122"/>
    </row>
    <row r="95" spans="1:7" s="63" customFormat="1" hidden="1" outlineLevel="1" x14ac:dyDescent="0.25">
      <c r="A95" s="101" t="s">
        <v>860</v>
      </c>
      <c r="B95" s="79" t="s">
        <v>161</v>
      </c>
      <c r="C95" s="65"/>
      <c r="D95" s="65"/>
      <c r="E95" s="65"/>
      <c r="F95" s="122"/>
      <c r="G95" s="122"/>
    </row>
    <row r="96" spans="1:7" s="63" customFormat="1" hidden="1" outlineLevel="1" x14ac:dyDescent="0.25">
      <c r="A96" s="101" t="s">
        <v>861</v>
      </c>
      <c r="B96" s="79" t="s">
        <v>161</v>
      </c>
      <c r="C96" s="65"/>
      <c r="D96" s="65"/>
      <c r="E96" s="65"/>
      <c r="F96" s="122"/>
      <c r="G96" s="122"/>
    </row>
    <row r="97" spans="1:7" s="63" customFormat="1" hidden="1" outlineLevel="1" x14ac:dyDescent="0.25">
      <c r="A97" s="101" t="s">
        <v>862</v>
      </c>
      <c r="B97" s="79" t="s">
        <v>161</v>
      </c>
      <c r="C97" s="65"/>
      <c r="D97" s="65"/>
      <c r="E97" s="65"/>
      <c r="F97" s="122"/>
      <c r="G97" s="122"/>
    </row>
    <row r="98" spans="1:7" s="51" customFormat="1" ht="15" customHeight="1" collapsed="1" x14ac:dyDescent="0.25">
      <c r="A98" s="70"/>
      <c r="B98" s="72" t="s">
        <v>1109</v>
      </c>
      <c r="C98" s="70" t="s">
        <v>150</v>
      </c>
      <c r="D98" s="70" t="s">
        <v>151</v>
      </c>
      <c r="E98" s="57"/>
      <c r="F98" s="555" t="s">
        <v>154</v>
      </c>
      <c r="G98" s="555"/>
    </row>
    <row r="99" spans="1:7" s="51" customFormat="1" x14ac:dyDescent="0.25">
      <c r="A99" s="101" t="s">
        <v>863</v>
      </c>
      <c r="B99" s="66" t="s">
        <v>1160</v>
      </c>
      <c r="C99" s="122">
        <v>8.8730931832853341E-2</v>
      </c>
      <c r="D99" s="101" t="s">
        <v>193</v>
      </c>
      <c r="E99" s="101"/>
      <c r="F99" s="122">
        <f>+C99</f>
        <v>8.8730931832853341E-2</v>
      </c>
      <c r="G99" s="122"/>
    </row>
    <row r="100" spans="1:7" s="51" customFormat="1" x14ac:dyDescent="0.25">
      <c r="A100" s="101" t="s">
        <v>864</v>
      </c>
      <c r="B100" s="66" t="s">
        <v>1161</v>
      </c>
      <c r="C100" s="122">
        <v>3.3868667237219957E-2</v>
      </c>
      <c r="D100" s="101" t="s">
        <v>193</v>
      </c>
      <c r="E100" s="101"/>
      <c r="F100" s="122">
        <f t="shared" ref="F100:F121" si="2">+C100</f>
        <v>3.3868667237219957E-2</v>
      </c>
      <c r="G100" s="122"/>
    </row>
    <row r="101" spans="1:7" s="51" customFormat="1" x14ac:dyDescent="0.25">
      <c r="A101" s="101" t="s">
        <v>865</v>
      </c>
      <c r="B101" s="66" t="s">
        <v>1162</v>
      </c>
      <c r="C101" s="122">
        <v>8.1091157220053219E-3</v>
      </c>
      <c r="D101" s="101" t="s">
        <v>193</v>
      </c>
      <c r="E101" s="101"/>
      <c r="F101" s="122">
        <f t="shared" si="2"/>
        <v>8.1091157220053219E-3</v>
      </c>
      <c r="G101" s="122"/>
    </row>
    <row r="102" spans="1:7" s="51" customFormat="1" x14ac:dyDescent="0.25">
      <c r="A102" s="101" t="s">
        <v>866</v>
      </c>
      <c r="B102" s="66" t="s">
        <v>1163</v>
      </c>
      <c r="C102" s="122">
        <v>1.7527477700191273E-2</v>
      </c>
      <c r="D102" s="101" t="s">
        <v>193</v>
      </c>
      <c r="E102" s="101"/>
      <c r="F102" s="122">
        <f t="shared" si="2"/>
        <v>1.7527477700191273E-2</v>
      </c>
      <c r="G102" s="122"/>
    </row>
    <row r="103" spans="1:7" s="51" customFormat="1" x14ac:dyDescent="0.25">
      <c r="A103" s="101" t="s">
        <v>867</v>
      </c>
      <c r="B103" s="66" t="s">
        <v>1164</v>
      </c>
      <c r="C103" s="122">
        <v>2.177865626552292E-2</v>
      </c>
      <c r="D103" s="101" t="s">
        <v>193</v>
      </c>
      <c r="E103" s="101"/>
      <c r="F103" s="122">
        <f t="shared" si="2"/>
        <v>2.177865626552292E-2</v>
      </c>
      <c r="G103" s="122"/>
    </row>
    <row r="104" spans="1:7" s="51" customFormat="1" x14ac:dyDescent="0.25">
      <c r="A104" s="101" t="s">
        <v>868</v>
      </c>
      <c r="B104" s="66" t="s">
        <v>1165</v>
      </c>
      <c r="C104" s="122">
        <v>1.9286676593662958E-2</v>
      </c>
      <c r="D104" s="101" t="s">
        <v>193</v>
      </c>
      <c r="E104" s="101"/>
      <c r="F104" s="122">
        <f t="shared" si="2"/>
        <v>1.9286676593662958E-2</v>
      </c>
      <c r="G104" s="122"/>
    </row>
    <row r="105" spans="1:7" s="51" customFormat="1" x14ac:dyDescent="0.25">
      <c r="A105" s="101" t="s">
        <v>869</v>
      </c>
      <c r="B105" s="66" t="s">
        <v>1166</v>
      </c>
      <c r="C105" s="122">
        <v>4.0098328130027561E-2</v>
      </c>
      <c r="D105" s="101" t="s">
        <v>193</v>
      </c>
      <c r="E105" s="101"/>
      <c r="F105" s="122">
        <f t="shared" si="2"/>
        <v>4.0098328130027561E-2</v>
      </c>
      <c r="G105" s="122"/>
    </row>
    <row r="106" spans="1:7" s="51" customFormat="1" x14ac:dyDescent="0.25">
      <c r="A106" s="101" t="s">
        <v>870</v>
      </c>
      <c r="B106" s="66" t="s">
        <v>1167</v>
      </c>
      <c r="C106" s="122">
        <v>1.4616966640961019E-2</v>
      </c>
      <c r="D106" s="101" t="s">
        <v>193</v>
      </c>
      <c r="E106" s="101"/>
      <c r="F106" s="122">
        <f t="shared" si="2"/>
        <v>1.4616966640961019E-2</v>
      </c>
      <c r="G106" s="122"/>
    </row>
    <row r="107" spans="1:7" s="51" customFormat="1" x14ac:dyDescent="0.25">
      <c r="A107" s="101" t="s">
        <v>871</v>
      </c>
      <c r="B107" s="66" t="s">
        <v>1168</v>
      </c>
      <c r="C107" s="122">
        <v>2.4859494651609947E-3</v>
      </c>
      <c r="D107" s="101" t="s">
        <v>193</v>
      </c>
      <c r="E107" s="101"/>
      <c r="F107" s="122">
        <f t="shared" si="2"/>
        <v>2.4859494651609947E-3</v>
      </c>
      <c r="G107" s="122"/>
    </row>
    <row r="108" spans="1:7" s="51" customFormat="1" x14ac:dyDescent="0.25">
      <c r="A108" s="101" t="s">
        <v>872</v>
      </c>
      <c r="B108" s="66" t="s">
        <v>1169</v>
      </c>
      <c r="C108" s="122">
        <v>4.2098528002636965E-3</v>
      </c>
      <c r="D108" s="101" t="s">
        <v>193</v>
      </c>
      <c r="E108" s="101"/>
      <c r="F108" s="122">
        <f t="shared" si="2"/>
        <v>4.2098528002636965E-3</v>
      </c>
      <c r="G108" s="122"/>
    </row>
    <row r="109" spans="1:7" s="51" customFormat="1" x14ac:dyDescent="0.25">
      <c r="A109" s="101" t="s">
        <v>873</v>
      </c>
      <c r="B109" s="66" t="s">
        <v>1170</v>
      </c>
      <c r="C109" s="122">
        <v>2.366096716610731E-2</v>
      </c>
      <c r="D109" s="101" t="s">
        <v>193</v>
      </c>
      <c r="E109" s="101"/>
      <c r="F109" s="122">
        <f t="shared" si="2"/>
        <v>2.366096716610731E-2</v>
      </c>
      <c r="G109" s="122"/>
    </row>
    <row r="110" spans="1:7" s="51" customFormat="1" x14ac:dyDescent="0.25">
      <c r="A110" s="101" t="s">
        <v>874</v>
      </c>
      <c r="B110" s="66" t="s">
        <v>1171</v>
      </c>
      <c r="C110" s="122">
        <v>1.9448301265711457E-2</v>
      </c>
      <c r="D110" s="101" t="s">
        <v>193</v>
      </c>
      <c r="E110" s="101"/>
      <c r="F110" s="122">
        <f t="shared" si="2"/>
        <v>1.9448301265711457E-2</v>
      </c>
      <c r="G110" s="122"/>
    </row>
    <row r="111" spans="1:7" s="51" customFormat="1" x14ac:dyDescent="0.25">
      <c r="A111" s="101" t="s">
        <v>875</v>
      </c>
      <c r="B111" s="66" t="s">
        <v>1172</v>
      </c>
      <c r="C111" s="122">
        <v>0.21931734805725456</v>
      </c>
      <c r="D111" s="101" t="s">
        <v>193</v>
      </c>
      <c r="E111" s="101"/>
      <c r="F111" s="122">
        <f t="shared" si="2"/>
        <v>0.21931734805725456</v>
      </c>
      <c r="G111" s="122"/>
    </row>
    <row r="112" spans="1:7" s="51" customFormat="1" x14ac:dyDescent="0.25">
      <c r="A112" s="101" t="s">
        <v>876</v>
      </c>
      <c r="B112" s="66" t="s">
        <v>1173</v>
      </c>
      <c r="C112" s="122">
        <v>2.9466821551035974E-2</v>
      </c>
      <c r="D112" s="101" t="s">
        <v>193</v>
      </c>
      <c r="E112" s="101"/>
      <c r="F112" s="122">
        <f t="shared" si="2"/>
        <v>2.9466821551035974E-2</v>
      </c>
      <c r="G112" s="122"/>
    </row>
    <row r="113" spans="1:7" s="51" customFormat="1" x14ac:dyDescent="0.25">
      <c r="A113" s="101" t="s">
        <v>877</v>
      </c>
      <c r="B113" s="66" t="s">
        <v>1174</v>
      </c>
      <c r="C113" s="122">
        <v>5.8745443142883599E-3</v>
      </c>
      <c r="D113" s="101" t="s">
        <v>193</v>
      </c>
      <c r="E113" s="101"/>
      <c r="F113" s="122">
        <f t="shared" si="2"/>
        <v>5.8745443142883599E-3</v>
      </c>
      <c r="G113" s="122"/>
    </row>
    <row r="114" spans="1:7" s="51" customFormat="1" x14ac:dyDescent="0.25">
      <c r="A114" s="101" t="s">
        <v>878</v>
      </c>
      <c r="B114" s="66" t="s">
        <v>1175</v>
      </c>
      <c r="C114" s="122">
        <v>6.8942976340528067E-2</v>
      </c>
      <c r="D114" s="101" t="s">
        <v>193</v>
      </c>
      <c r="E114" s="101"/>
      <c r="F114" s="122">
        <f t="shared" si="2"/>
        <v>6.8942976340528067E-2</v>
      </c>
      <c r="G114" s="122"/>
    </row>
    <row r="115" spans="1:7" s="51" customFormat="1" x14ac:dyDescent="0.25">
      <c r="A115" s="101" t="s">
        <v>879</v>
      </c>
      <c r="B115" s="66" t="s">
        <v>1176</v>
      </c>
      <c r="C115" s="122">
        <v>2.9163313944331352E-2</v>
      </c>
      <c r="D115" s="101" t="s">
        <v>193</v>
      </c>
      <c r="E115" s="101"/>
      <c r="F115" s="122">
        <f t="shared" si="2"/>
        <v>2.9163313944331352E-2</v>
      </c>
      <c r="G115" s="122"/>
    </row>
    <row r="116" spans="1:7" s="51" customFormat="1" x14ac:dyDescent="0.25">
      <c r="A116" s="101" t="s">
        <v>880</v>
      </c>
      <c r="B116" s="66" t="s">
        <v>1177</v>
      </c>
      <c r="C116" s="122">
        <v>3.0362990372525822E-2</v>
      </c>
      <c r="D116" s="101" t="s">
        <v>193</v>
      </c>
      <c r="E116" s="101"/>
      <c r="F116" s="122">
        <f t="shared" si="2"/>
        <v>3.0362990372525822E-2</v>
      </c>
      <c r="G116" s="122"/>
    </row>
    <row r="117" spans="1:7" s="51" customFormat="1" x14ac:dyDescent="0.25">
      <c r="A117" s="101" t="s">
        <v>881</v>
      </c>
      <c r="B117" s="66" t="s">
        <v>1178</v>
      </c>
      <c r="C117" s="122">
        <v>8.1865293893321173E-2</v>
      </c>
      <c r="D117" s="101" t="s">
        <v>193</v>
      </c>
      <c r="E117" s="101"/>
      <c r="F117" s="122">
        <f t="shared" si="2"/>
        <v>8.1865293893321173E-2</v>
      </c>
      <c r="G117" s="122"/>
    </row>
    <row r="118" spans="1:7" s="51" customFormat="1" x14ac:dyDescent="0.25">
      <c r="A118" s="101" t="s">
        <v>882</v>
      </c>
      <c r="B118" s="66" t="s">
        <v>1179</v>
      </c>
      <c r="C118" s="122">
        <v>1.3186566253838678E-2</v>
      </c>
      <c r="D118" s="101" t="s">
        <v>193</v>
      </c>
      <c r="E118" s="101"/>
      <c r="F118" s="122">
        <f t="shared" si="2"/>
        <v>1.3186566253838678E-2</v>
      </c>
      <c r="G118" s="122"/>
    </row>
    <row r="119" spans="1:7" s="51" customFormat="1" x14ac:dyDescent="0.25">
      <c r="A119" s="101" t="s">
        <v>883</v>
      </c>
      <c r="B119" s="66" t="s">
        <v>1180</v>
      </c>
      <c r="C119" s="122">
        <v>1.8891977911885037E-2</v>
      </c>
      <c r="D119" s="101" t="s">
        <v>193</v>
      </c>
      <c r="E119" s="101"/>
      <c r="F119" s="122">
        <f t="shared" si="2"/>
        <v>1.8891977911885037E-2</v>
      </c>
      <c r="G119" s="122"/>
    </row>
    <row r="120" spans="1:7" s="51" customFormat="1" x14ac:dyDescent="0.25">
      <c r="A120" s="101" t="s">
        <v>884</v>
      </c>
      <c r="B120" s="66" t="s">
        <v>1181</v>
      </c>
      <c r="C120" s="122">
        <v>7.7752538441842836E-2</v>
      </c>
      <c r="D120" s="101" t="s">
        <v>193</v>
      </c>
      <c r="E120" s="101"/>
      <c r="F120" s="122">
        <f t="shared" si="2"/>
        <v>7.7752538441842836E-2</v>
      </c>
      <c r="G120" s="122"/>
    </row>
    <row r="121" spans="1:7" s="51" customFormat="1" x14ac:dyDescent="0.25">
      <c r="A121" s="101" t="s">
        <v>885</v>
      </c>
      <c r="B121" s="66" t="s">
        <v>1182</v>
      </c>
      <c r="C121" s="122">
        <v>0.13135373809946033</v>
      </c>
      <c r="D121" s="101" t="s">
        <v>193</v>
      </c>
      <c r="E121" s="101"/>
      <c r="F121" s="122">
        <f t="shared" si="2"/>
        <v>0.13135373809946033</v>
      </c>
      <c r="G121" s="122"/>
    </row>
    <row r="122" spans="1:7" s="51" customFormat="1" x14ac:dyDescent="0.25">
      <c r="A122" s="101" t="s">
        <v>886</v>
      </c>
      <c r="B122" s="66"/>
      <c r="C122" s="101"/>
      <c r="D122" s="101"/>
      <c r="E122" s="101"/>
      <c r="F122" s="122"/>
      <c r="G122" s="122"/>
    </row>
    <row r="123" spans="1:7" s="51" customFormat="1" x14ac:dyDescent="0.25">
      <c r="A123" s="101" t="s">
        <v>887</v>
      </c>
      <c r="B123" s="66"/>
      <c r="C123" s="101"/>
      <c r="D123" s="101"/>
      <c r="E123" s="101"/>
      <c r="F123" s="122"/>
      <c r="G123" s="122"/>
    </row>
    <row r="124" spans="1:7" s="51" customFormat="1" x14ac:dyDescent="0.25">
      <c r="A124" s="101" t="s">
        <v>888</v>
      </c>
      <c r="B124" s="66"/>
      <c r="C124" s="101"/>
      <c r="D124" s="101"/>
      <c r="E124" s="101"/>
      <c r="F124" s="122"/>
      <c r="G124" s="122"/>
    </row>
    <row r="125" spans="1:7" s="51" customFormat="1" x14ac:dyDescent="0.25">
      <c r="A125" s="101" t="s">
        <v>889</v>
      </c>
      <c r="B125" s="66"/>
      <c r="C125" s="101"/>
      <c r="D125" s="101"/>
      <c r="E125" s="101"/>
      <c r="F125" s="122"/>
      <c r="G125" s="122"/>
    </row>
    <row r="126" spans="1:7" s="51" customFormat="1" x14ac:dyDescent="0.25">
      <c r="A126" s="101" t="s">
        <v>890</v>
      </c>
      <c r="B126" s="66"/>
      <c r="C126" s="101"/>
      <c r="D126" s="101"/>
      <c r="E126" s="101"/>
      <c r="F126" s="122"/>
      <c r="G126" s="122"/>
    </row>
    <row r="127" spans="1:7" s="63" customFormat="1" x14ac:dyDescent="0.25">
      <c r="A127" s="101" t="s">
        <v>891</v>
      </c>
      <c r="B127" s="66"/>
      <c r="C127" s="101"/>
      <c r="D127" s="101"/>
      <c r="E127" s="101"/>
      <c r="F127" s="122"/>
      <c r="G127" s="122"/>
    </row>
    <row r="128" spans="1:7" s="63" customFormat="1" x14ac:dyDescent="0.25">
      <c r="A128" s="101" t="s">
        <v>892</v>
      </c>
      <c r="B128" s="66"/>
      <c r="C128" s="101"/>
      <c r="D128" s="101"/>
      <c r="E128" s="101"/>
      <c r="F128" s="122"/>
      <c r="G128" s="122"/>
    </row>
    <row r="129" spans="1:7" s="51" customFormat="1" x14ac:dyDescent="0.25">
      <c r="A129" s="101" t="s">
        <v>893</v>
      </c>
      <c r="B129" s="66"/>
      <c r="C129" s="101"/>
      <c r="D129" s="101"/>
      <c r="E129" s="101"/>
      <c r="F129" s="122"/>
      <c r="G129" s="122"/>
    </row>
    <row r="130" spans="1:7" ht="15" customHeight="1" x14ac:dyDescent="0.25">
      <c r="A130" s="70"/>
      <c r="B130" s="72" t="s">
        <v>1110</v>
      </c>
      <c r="C130" s="70" t="s">
        <v>150</v>
      </c>
      <c r="D130" s="70" t="s">
        <v>151</v>
      </c>
      <c r="E130" s="39"/>
      <c r="F130" s="555" t="s">
        <v>154</v>
      </c>
      <c r="G130" s="555"/>
    </row>
    <row r="131" spans="1:7" x14ac:dyDescent="0.25">
      <c r="A131" s="101" t="s">
        <v>894</v>
      </c>
      <c r="B131" s="5" t="s">
        <v>36</v>
      </c>
      <c r="C131" s="122">
        <v>0.8573953875562722</v>
      </c>
      <c r="D131" s="101" t="s">
        <v>193</v>
      </c>
      <c r="E131" s="64"/>
      <c r="F131" s="122">
        <f>+C131</f>
        <v>0.8573953875562722</v>
      </c>
    </row>
    <row r="132" spans="1:7" x14ac:dyDescent="0.25">
      <c r="A132" s="101" t="s">
        <v>895</v>
      </c>
      <c r="B132" s="5" t="s">
        <v>37</v>
      </c>
      <c r="C132" s="122">
        <v>0.14260461244372782</v>
      </c>
      <c r="D132" s="101" t="s">
        <v>193</v>
      </c>
      <c r="E132" s="64"/>
      <c r="F132" s="122">
        <f>+C132</f>
        <v>0.14260461244372782</v>
      </c>
    </row>
    <row r="133" spans="1:7" x14ac:dyDescent="0.25">
      <c r="A133" s="101" t="s">
        <v>896</v>
      </c>
      <c r="B133" s="5" t="s">
        <v>2</v>
      </c>
      <c r="C133" s="122">
        <v>0</v>
      </c>
      <c r="D133" s="101" t="s">
        <v>193</v>
      </c>
      <c r="E133" s="64"/>
      <c r="F133" s="122">
        <f>+C133</f>
        <v>0</v>
      </c>
    </row>
    <row r="134" spans="1:7" s="63" customFormat="1" hidden="1" outlineLevel="1" x14ac:dyDescent="0.25">
      <c r="A134" s="101" t="s">
        <v>897</v>
      </c>
      <c r="B134" s="65"/>
      <c r="C134" s="65"/>
      <c r="D134" s="65"/>
      <c r="E134" s="64"/>
      <c r="F134" s="122"/>
      <c r="G134" s="550"/>
    </row>
    <row r="135" spans="1:7" s="63" customFormat="1" hidden="1" outlineLevel="1" x14ac:dyDescent="0.25">
      <c r="A135" s="101" t="s">
        <v>898</v>
      </c>
      <c r="B135" s="65"/>
      <c r="C135" s="65"/>
      <c r="D135" s="65"/>
      <c r="E135" s="64"/>
      <c r="F135" s="122"/>
      <c r="G135" s="550"/>
    </row>
    <row r="136" spans="1:7" s="63" customFormat="1" hidden="1" outlineLevel="1" x14ac:dyDescent="0.25">
      <c r="A136" s="101" t="s">
        <v>899</v>
      </c>
      <c r="B136" s="65"/>
      <c r="C136" s="65"/>
      <c r="D136" s="65"/>
      <c r="E136" s="64"/>
      <c r="F136" s="122"/>
      <c r="G136" s="550"/>
    </row>
    <row r="137" spans="1:7" s="63" customFormat="1" hidden="1" outlineLevel="1" x14ac:dyDescent="0.25">
      <c r="A137" s="101" t="s">
        <v>900</v>
      </c>
      <c r="B137" s="65"/>
      <c r="C137" s="65"/>
      <c r="D137" s="65"/>
      <c r="E137" s="64"/>
      <c r="F137" s="122"/>
      <c r="G137" s="550"/>
    </row>
    <row r="138" spans="1:7" s="63" customFormat="1" hidden="1" outlineLevel="1" x14ac:dyDescent="0.25">
      <c r="A138" s="101" t="s">
        <v>901</v>
      </c>
      <c r="B138" s="65"/>
      <c r="C138" s="65"/>
      <c r="D138" s="65"/>
      <c r="E138" s="64"/>
      <c r="F138" s="122"/>
      <c r="G138" s="550"/>
    </row>
    <row r="139" spans="1:7" s="63" customFormat="1" hidden="1" outlineLevel="1" x14ac:dyDescent="0.25">
      <c r="A139" s="101" t="s">
        <v>902</v>
      </c>
      <c r="B139" s="65"/>
      <c r="C139" s="65"/>
      <c r="D139" s="65"/>
      <c r="E139" s="64"/>
      <c r="F139" s="122"/>
      <c r="G139" s="550"/>
    </row>
    <row r="140" spans="1:7" ht="15" customHeight="1" collapsed="1" x14ac:dyDescent="0.25">
      <c r="A140" s="70"/>
      <c r="B140" s="72" t="s">
        <v>1111</v>
      </c>
      <c r="C140" s="70" t="s">
        <v>150</v>
      </c>
      <c r="D140" s="70" t="s">
        <v>151</v>
      </c>
      <c r="E140" s="39"/>
      <c r="F140" s="555" t="s">
        <v>154</v>
      </c>
      <c r="G140" s="555"/>
    </row>
    <row r="141" spans="1:7" x14ac:dyDescent="0.25">
      <c r="A141" s="101" t="s">
        <v>903</v>
      </c>
      <c r="B141" s="65" t="s">
        <v>40</v>
      </c>
      <c r="C141" s="122">
        <v>0</v>
      </c>
      <c r="D141" s="101" t="s">
        <v>193</v>
      </c>
      <c r="E141" s="64"/>
      <c r="F141" s="122">
        <f>+C141</f>
        <v>0</v>
      </c>
    </row>
    <row r="142" spans="1:7" x14ac:dyDescent="0.25">
      <c r="A142" s="101" t="s">
        <v>904</v>
      </c>
      <c r="B142" s="65" t="s">
        <v>14</v>
      </c>
      <c r="C142" s="122">
        <v>1</v>
      </c>
      <c r="D142" s="101" t="s">
        <v>193</v>
      </c>
      <c r="E142" s="64"/>
      <c r="F142" s="122">
        <f>+C142</f>
        <v>1</v>
      </c>
    </row>
    <row r="143" spans="1:7" x14ac:dyDescent="0.25">
      <c r="A143" s="101" t="s">
        <v>905</v>
      </c>
      <c r="B143" s="65" t="s">
        <v>2</v>
      </c>
      <c r="C143" s="122">
        <v>0</v>
      </c>
      <c r="D143" s="101" t="s">
        <v>193</v>
      </c>
      <c r="E143" s="64"/>
      <c r="F143" s="122">
        <f>+C143</f>
        <v>0</v>
      </c>
    </row>
    <row r="144" spans="1:7" hidden="1" outlineLevel="1" x14ac:dyDescent="0.25">
      <c r="A144" s="101" t="s">
        <v>906</v>
      </c>
      <c r="C144" s="123" t="s">
        <v>59</v>
      </c>
      <c r="D144" s="123" t="s">
        <v>192</v>
      </c>
      <c r="E144" s="124"/>
      <c r="F144" s="125" t="s">
        <v>59</v>
      </c>
    </row>
    <row r="145" spans="1:7" s="63" customFormat="1" hidden="1" outlineLevel="1" x14ac:dyDescent="0.25">
      <c r="A145" s="101" t="s">
        <v>907</v>
      </c>
      <c r="B145" s="65"/>
      <c r="C145" s="65"/>
      <c r="D145" s="65"/>
      <c r="E145" s="64"/>
      <c r="F145" s="122"/>
      <c r="G145" s="550"/>
    </row>
    <row r="146" spans="1:7" s="63" customFormat="1" hidden="1" outlineLevel="1" x14ac:dyDescent="0.25">
      <c r="A146" s="101" t="s">
        <v>908</v>
      </c>
      <c r="B146" s="65"/>
      <c r="C146" s="65"/>
      <c r="D146" s="65"/>
      <c r="E146" s="64"/>
      <c r="F146" s="122"/>
      <c r="G146" s="550"/>
    </row>
    <row r="147" spans="1:7" s="63" customFormat="1" hidden="1" outlineLevel="1" x14ac:dyDescent="0.25">
      <c r="A147" s="101" t="s">
        <v>909</v>
      </c>
      <c r="B147" s="65"/>
      <c r="C147" s="65"/>
      <c r="D147" s="65"/>
      <c r="E147" s="64"/>
      <c r="F147" s="122"/>
      <c r="G147" s="550"/>
    </row>
    <row r="148" spans="1:7" s="63" customFormat="1" hidden="1" outlineLevel="1" x14ac:dyDescent="0.25">
      <c r="A148" s="101" t="s">
        <v>910</v>
      </c>
      <c r="B148" s="65"/>
      <c r="C148" s="65"/>
      <c r="D148" s="65"/>
      <c r="E148" s="64"/>
      <c r="F148" s="122"/>
      <c r="G148" s="550"/>
    </row>
    <row r="149" spans="1:7" s="63" customFormat="1" hidden="1" outlineLevel="1" x14ac:dyDescent="0.25">
      <c r="A149" s="101" t="s">
        <v>911</v>
      </c>
      <c r="B149" s="65"/>
      <c r="C149" s="65"/>
      <c r="D149" s="65"/>
      <c r="E149" s="64"/>
      <c r="F149" s="122"/>
      <c r="G149" s="550"/>
    </row>
    <row r="150" spans="1:7" ht="15" customHeight="1" collapsed="1" x14ac:dyDescent="0.25">
      <c r="A150" s="70"/>
      <c r="B150" s="72" t="s">
        <v>1112</v>
      </c>
      <c r="C150" s="70" t="s">
        <v>150</v>
      </c>
      <c r="D150" s="70" t="s">
        <v>151</v>
      </c>
      <c r="E150" s="39"/>
      <c r="F150" s="555" t="s">
        <v>154</v>
      </c>
      <c r="G150" s="555"/>
    </row>
    <row r="151" spans="1:7" x14ac:dyDescent="0.25">
      <c r="A151" s="101" t="s">
        <v>912</v>
      </c>
      <c r="B151" s="9" t="s">
        <v>66</v>
      </c>
      <c r="C151" s="122">
        <v>8.2799999999999999E-2</v>
      </c>
      <c r="D151" s="101" t="s">
        <v>193</v>
      </c>
      <c r="E151" s="64"/>
      <c r="F151" s="122">
        <f>+C151</f>
        <v>8.2799999999999999E-2</v>
      </c>
    </row>
    <row r="152" spans="1:7" x14ac:dyDescent="0.25">
      <c r="A152" s="101" t="s">
        <v>913</v>
      </c>
      <c r="B152" s="9" t="s">
        <v>19</v>
      </c>
      <c r="C152" s="122">
        <v>9.0499999999999997E-2</v>
      </c>
      <c r="D152" s="101" t="s">
        <v>193</v>
      </c>
      <c r="E152" s="64"/>
      <c r="F152" s="122">
        <f>+C152</f>
        <v>9.0499999999999997E-2</v>
      </c>
    </row>
    <row r="153" spans="1:7" x14ac:dyDescent="0.25">
      <c r="A153" s="101" t="s">
        <v>914</v>
      </c>
      <c r="B153" s="9" t="s">
        <v>20</v>
      </c>
      <c r="C153" s="122">
        <v>0.12379999999999999</v>
      </c>
      <c r="D153" s="101" t="s">
        <v>193</v>
      </c>
      <c r="E153" s="101"/>
      <c r="F153" s="122">
        <f>+C153</f>
        <v>0.12379999999999999</v>
      </c>
    </row>
    <row r="154" spans="1:7" x14ac:dyDescent="0.25">
      <c r="A154" s="101" t="s">
        <v>915</v>
      </c>
      <c r="B154" s="9" t="s">
        <v>21</v>
      </c>
      <c r="C154" s="122">
        <v>0.14930000000000002</v>
      </c>
      <c r="D154" s="101" t="s">
        <v>193</v>
      </c>
      <c r="E154" s="101"/>
      <c r="F154" s="122">
        <f>+C154</f>
        <v>0.14930000000000002</v>
      </c>
    </row>
    <row r="155" spans="1:7" x14ac:dyDescent="0.25">
      <c r="A155" s="101" t="s">
        <v>916</v>
      </c>
      <c r="B155" s="9" t="s">
        <v>22</v>
      </c>
      <c r="C155" s="122">
        <v>0.55359999999999998</v>
      </c>
      <c r="D155" s="101" t="s">
        <v>193</v>
      </c>
      <c r="E155" s="101"/>
      <c r="F155" s="122">
        <f>+C155</f>
        <v>0.55359999999999998</v>
      </c>
    </row>
    <row r="156" spans="1:7" s="63" customFormat="1" hidden="1" outlineLevel="1" x14ac:dyDescent="0.25">
      <c r="A156" s="101" t="s">
        <v>917</v>
      </c>
      <c r="B156" s="9"/>
      <c r="C156" s="65"/>
      <c r="D156" s="65"/>
      <c r="E156" s="65"/>
      <c r="F156" s="122"/>
      <c r="G156" s="550"/>
    </row>
    <row r="157" spans="1:7" s="63" customFormat="1" hidden="1" outlineLevel="1" x14ac:dyDescent="0.25">
      <c r="A157" s="101" t="s">
        <v>918</v>
      </c>
      <c r="B157" s="9"/>
      <c r="C157" s="65"/>
      <c r="D157" s="65"/>
      <c r="E157" s="65"/>
      <c r="F157" s="122"/>
      <c r="G157" s="550"/>
    </row>
    <row r="158" spans="1:7" s="63" customFormat="1" hidden="1" outlineLevel="1" x14ac:dyDescent="0.25">
      <c r="A158" s="101" t="s">
        <v>919</v>
      </c>
      <c r="B158" s="9"/>
      <c r="C158" s="65"/>
      <c r="D158" s="65"/>
      <c r="E158" s="65"/>
      <c r="F158" s="122"/>
      <c r="G158" s="550"/>
    </row>
    <row r="159" spans="1:7" s="63" customFormat="1" hidden="1" outlineLevel="1" x14ac:dyDescent="0.25">
      <c r="A159" s="101" t="s">
        <v>920</v>
      </c>
      <c r="B159" s="9"/>
      <c r="C159" s="65"/>
      <c r="D159" s="65"/>
      <c r="E159" s="65"/>
      <c r="F159" s="122"/>
      <c r="G159" s="550"/>
    </row>
    <row r="160" spans="1:7" ht="15" customHeight="1" collapsed="1" x14ac:dyDescent="0.25">
      <c r="A160" s="70"/>
      <c r="B160" s="72" t="s">
        <v>1113</v>
      </c>
      <c r="C160" s="70" t="s">
        <v>150</v>
      </c>
      <c r="D160" s="70" t="s">
        <v>151</v>
      </c>
      <c r="E160" s="39"/>
      <c r="F160" s="555" t="s">
        <v>154</v>
      </c>
      <c r="G160" s="555"/>
    </row>
    <row r="161" spans="1:7" x14ac:dyDescent="0.25">
      <c r="A161" s="101" t="s">
        <v>921</v>
      </c>
      <c r="B161" s="5" t="s">
        <v>92</v>
      </c>
      <c r="C161" s="122">
        <v>0</v>
      </c>
      <c r="D161" s="122">
        <v>0</v>
      </c>
      <c r="E161" s="569"/>
      <c r="F161" s="122">
        <v>0</v>
      </c>
    </row>
    <row r="162" spans="1:7" s="63" customFormat="1" hidden="1" outlineLevel="1" x14ac:dyDescent="0.25">
      <c r="A162" s="101" t="s">
        <v>922</v>
      </c>
      <c r="B162" s="65"/>
      <c r="C162" s="65"/>
      <c r="D162" s="65"/>
      <c r="E162" s="64"/>
      <c r="F162" s="122"/>
      <c r="G162" s="550"/>
    </row>
    <row r="163" spans="1:7" s="63" customFormat="1" hidden="1" outlineLevel="1" x14ac:dyDescent="0.25">
      <c r="A163" s="101" t="s">
        <v>923</v>
      </c>
      <c r="B163" s="65"/>
      <c r="C163" s="65"/>
      <c r="D163" s="65"/>
      <c r="E163" s="64"/>
      <c r="F163" s="122"/>
      <c r="G163" s="550"/>
    </row>
    <row r="164" spans="1:7" s="63" customFormat="1" hidden="1" outlineLevel="1" x14ac:dyDescent="0.25">
      <c r="A164" s="101" t="s">
        <v>924</v>
      </c>
      <c r="B164" s="65"/>
      <c r="C164" s="65"/>
      <c r="D164" s="65"/>
      <c r="E164" s="64"/>
      <c r="F164" s="122"/>
      <c r="G164" s="550"/>
    </row>
    <row r="165" spans="1:7" s="63" customFormat="1" hidden="1" outlineLevel="1" x14ac:dyDescent="0.25">
      <c r="A165" s="101" t="s">
        <v>925</v>
      </c>
      <c r="B165" s="65"/>
      <c r="C165" s="65"/>
      <c r="D165" s="65"/>
      <c r="E165" s="64"/>
      <c r="F165" s="122"/>
      <c r="G165" s="550"/>
    </row>
    <row r="166" spans="1:7" s="63" customFormat="1" ht="18.75" collapsed="1" x14ac:dyDescent="0.25">
      <c r="A166" s="42"/>
      <c r="B166" s="44" t="s">
        <v>235</v>
      </c>
      <c r="C166" s="42"/>
      <c r="D166" s="42"/>
      <c r="E166" s="42"/>
      <c r="F166" s="557"/>
      <c r="G166" s="557"/>
    </row>
    <row r="167" spans="1:7" s="63" customFormat="1" ht="15" customHeight="1" x14ac:dyDescent="0.25">
      <c r="A167" s="70"/>
      <c r="B167" s="72" t="s">
        <v>1114</v>
      </c>
      <c r="C167" s="70" t="s">
        <v>158</v>
      </c>
      <c r="D167" s="70" t="s">
        <v>62</v>
      </c>
      <c r="E167" s="57"/>
      <c r="F167" s="556" t="s">
        <v>150</v>
      </c>
      <c r="G167" s="556" t="s">
        <v>156</v>
      </c>
    </row>
    <row r="168" spans="1:7" x14ac:dyDescent="0.25">
      <c r="A168" s="101" t="s">
        <v>926</v>
      </c>
      <c r="B168" s="97" t="s">
        <v>95</v>
      </c>
      <c r="C168" s="547">
        <v>80364</v>
      </c>
      <c r="D168" s="547">
        <v>385762</v>
      </c>
      <c r="E168" s="13"/>
      <c r="F168" s="558"/>
      <c r="G168" s="558"/>
    </row>
    <row r="169" spans="1:7" x14ac:dyDescent="0.25">
      <c r="A169" s="55"/>
      <c r="B169" s="47"/>
      <c r="C169" s="559"/>
      <c r="D169" s="559"/>
      <c r="E169" s="13"/>
      <c r="F169" s="558"/>
      <c r="G169" s="558"/>
    </row>
    <row r="170" spans="1:7" x14ac:dyDescent="0.25">
      <c r="B170" s="97" t="s">
        <v>159</v>
      </c>
      <c r="C170" s="559"/>
      <c r="D170" s="559"/>
      <c r="E170" s="13"/>
      <c r="F170" s="558"/>
      <c r="G170" s="558"/>
    </row>
    <row r="171" spans="1:7" x14ac:dyDescent="0.25">
      <c r="A171" s="101" t="s">
        <v>927</v>
      </c>
      <c r="B171" s="97" t="s">
        <v>1183</v>
      </c>
      <c r="C171" s="547">
        <v>25669.488988540001</v>
      </c>
      <c r="D171" s="547">
        <v>366006</v>
      </c>
      <c r="E171" s="13"/>
      <c r="F171" s="548">
        <f t="shared" ref="F171:F194" si="3">IF($C$195=0,"",IF(C171="[for completion]","",C171/$C$195))</f>
        <v>0.8280162627556692</v>
      </c>
      <c r="G171" s="548">
        <f>IF($D$195=0,"",IF(D171="[for completion]","",D171/$D$195))</f>
        <v>0.94878707596912082</v>
      </c>
    </row>
    <row r="172" spans="1:7" x14ac:dyDescent="0.25">
      <c r="A172" s="101" t="s">
        <v>928</v>
      </c>
      <c r="B172" s="97" t="s">
        <v>1184</v>
      </c>
      <c r="C172" s="547">
        <v>4684.6687201699997</v>
      </c>
      <c r="D172" s="547">
        <v>18439</v>
      </c>
      <c r="E172" s="13"/>
      <c r="F172" s="548">
        <f t="shared" si="3"/>
        <v>0.15111254796132859</v>
      </c>
      <c r="G172" s="548">
        <f t="shared" ref="G172:G194" si="4">IF($D$195=0,"",IF(D172="[for completion]","",D172/$D$195))</f>
        <v>4.7798901913615133E-2</v>
      </c>
    </row>
    <row r="173" spans="1:7" x14ac:dyDescent="0.25">
      <c r="A173" s="101" t="s">
        <v>929</v>
      </c>
      <c r="B173" s="97" t="s">
        <v>1185</v>
      </c>
      <c r="C173" s="547">
        <v>525.34630932999994</v>
      </c>
      <c r="D173" s="547">
        <v>1147</v>
      </c>
      <c r="E173" s="13"/>
      <c r="F173" s="548">
        <f t="shared" si="3"/>
        <v>1.6946004959355113E-2</v>
      </c>
      <c r="G173" s="548">
        <f t="shared" si="4"/>
        <v>2.9733358910416269E-3</v>
      </c>
    </row>
    <row r="174" spans="1:7" x14ac:dyDescent="0.25">
      <c r="A174" s="101" t="s">
        <v>930</v>
      </c>
      <c r="B174" s="97" t="s">
        <v>1186</v>
      </c>
      <c r="C174" s="547">
        <v>94.646915359999994</v>
      </c>
      <c r="D174" s="547">
        <v>139</v>
      </c>
      <c r="E174" s="13"/>
      <c r="F174" s="548">
        <f t="shared" si="3"/>
        <v>3.0530091647997673E-3</v>
      </c>
      <c r="G174" s="548">
        <f t="shared" si="4"/>
        <v>3.6032579673477428E-4</v>
      </c>
    </row>
    <row r="175" spans="1:7" x14ac:dyDescent="0.25">
      <c r="A175" s="101" t="s">
        <v>931</v>
      </c>
      <c r="B175" s="97" t="s">
        <v>1187</v>
      </c>
      <c r="C175" s="547">
        <v>27.03846729</v>
      </c>
      <c r="D175" s="547">
        <v>31</v>
      </c>
      <c r="E175" s="13"/>
      <c r="F175" s="548">
        <f t="shared" si="3"/>
        <v>8.7217515884723429E-4</v>
      </c>
      <c r="G175" s="548">
        <f t="shared" si="4"/>
        <v>8.0360429487611528E-5</v>
      </c>
    </row>
    <row r="176" spans="1:7" x14ac:dyDescent="0.25">
      <c r="A176" s="101" t="s">
        <v>932</v>
      </c>
      <c r="B176" s="97" t="s">
        <v>1188</v>
      </c>
      <c r="C176" s="547">
        <v>0</v>
      </c>
      <c r="D176" s="547">
        <v>0</v>
      </c>
      <c r="E176" s="13"/>
      <c r="F176" s="548">
        <f t="shared" si="3"/>
        <v>0</v>
      </c>
      <c r="G176" s="548">
        <f t="shared" si="4"/>
        <v>0</v>
      </c>
    </row>
    <row r="177" spans="1:7" x14ac:dyDescent="0.25">
      <c r="A177" s="101" t="s">
        <v>933</v>
      </c>
      <c r="B177" s="97"/>
      <c r="C177" s="547"/>
      <c r="D177" s="547"/>
      <c r="E177" s="13"/>
      <c r="F177" s="548">
        <f t="shared" si="3"/>
        <v>0</v>
      </c>
      <c r="G177" s="548">
        <f t="shared" si="4"/>
        <v>0</v>
      </c>
    </row>
    <row r="178" spans="1:7" x14ac:dyDescent="0.25">
      <c r="A178" s="101" t="s">
        <v>934</v>
      </c>
      <c r="B178" s="97"/>
      <c r="C178" s="547"/>
      <c r="D178" s="547"/>
      <c r="E178" s="13"/>
      <c r="F178" s="548">
        <f t="shared" si="3"/>
        <v>0</v>
      </c>
      <c r="G178" s="548">
        <f t="shared" si="4"/>
        <v>0</v>
      </c>
    </row>
    <row r="179" spans="1:7" x14ac:dyDescent="0.25">
      <c r="A179" s="101" t="s">
        <v>935</v>
      </c>
      <c r="B179" s="97"/>
      <c r="C179" s="547"/>
      <c r="D179" s="547"/>
      <c r="E179" s="13"/>
      <c r="F179" s="548">
        <f t="shared" si="3"/>
        <v>0</v>
      </c>
      <c r="G179" s="548">
        <f t="shared" si="4"/>
        <v>0</v>
      </c>
    </row>
    <row r="180" spans="1:7" x14ac:dyDescent="0.25">
      <c r="A180" s="101" t="s">
        <v>936</v>
      </c>
      <c r="B180" s="97"/>
      <c r="C180" s="547"/>
      <c r="D180" s="547"/>
      <c r="E180" s="7"/>
      <c r="F180" s="548">
        <f t="shared" si="3"/>
        <v>0</v>
      </c>
      <c r="G180" s="548">
        <f t="shared" si="4"/>
        <v>0</v>
      </c>
    </row>
    <row r="181" spans="1:7" x14ac:dyDescent="0.25">
      <c r="A181" s="101" t="s">
        <v>937</v>
      </c>
      <c r="B181" s="97"/>
      <c r="C181" s="547"/>
      <c r="D181" s="547"/>
      <c r="E181" s="7"/>
      <c r="F181" s="548">
        <f t="shared" si="3"/>
        <v>0</v>
      </c>
      <c r="G181" s="548">
        <f t="shared" si="4"/>
        <v>0</v>
      </c>
    </row>
    <row r="182" spans="1:7" x14ac:dyDescent="0.25">
      <c r="A182" s="101" t="s">
        <v>938</v>
      </c>
      <c r="B182" s="97"/>
      <c r="C182" s="547"/>
      <c r="D182" s="547"/>
      <c r="E182" s="7"/>
      <c r="F182" s="548">
        <f t="shared" si="3"/>
        <v>0</v>
      </c>
      <c r="G182" s="548">
        <f t="shared" si="4"/>
        <v>0</v>
      </c>
    </row>
    <row r="183" spans="1:7" x14ac:dyDescent="0.25">
      <c r="A183" s="101" t="s">
        <v>939</v>
      </c>
      <c r="B183" s="97"/>
      <c r="C183" s="547"/>
      <c r="D183" s="547"/>
      <c r="E183" s="7"/>
      <c r="F183" s="548">
        <f t="shared" si="3"/>
        <v>0</v>
      </c>
      <c r="G183" s="548">
        <f t="shared" si="4"/>
        <v>0</v>
      </c>
    </row>
    <row r="184" spans="1:7" x14ac:dyDescent="0.25">
      <c r="A184" s="101" t="s">
        <v>940</v>
      </c>
      <c r="B184" s="97"/>
      <c r="C184" s="101"/>
      <c r="D184" s="101"/>
      <c r="E184" s="7"/>
      <c r="F184" s="548">
        <f t="shared" si="3"/>
        <v>0</v>
      </c>
      <c r="G184" s="548">
        <f t="shared" si="4"/>
        <v>0</v>
      </c>
    </row>
    <row r="185" spans="1:7" x14ac:dyDescent="0.25">
      <c r="A185" s="101" t="s">
        <v>941</v>
      </c>
      <c r="B185" s="97"/>
      <c r="C185" s="101"/>
      <c r="D185" s="101"/>
      <c r="E185" s="7"/>
      <c r="F185" s="548">
        <f t="shared" si="3"/>
        <v>0</v>
      </c>
      <c r="G185" s="548">
        <f t="shared" si="4"/>
        <v>0</v>
      </c>
    </row>
    <row r="186" spans="1:7" x14ac:dyDescent="0.25">
      <c r="A186" s="101" t="s">
        <v>942</v>
      </c>
      <c r="B186" s="97"/>
      <c r="C186" s="101"/>
      <c r="D186" s="101"/>
      <c r="F186" s="548">
        <f t="shared" si="3"/>
        <v>0</v>
      </c>
      <c r="G186" s="548">
        <f t="shared" si="4"/>
        <v>0</v>
      </c>
    </row>
    <row r="187" spans="1:7" x14ac:dyDescent="0.25">
      <c r="A187" s="101" t="s">
        <v>943</v>
      </c>
      <c r="B187" s="97"/>
      <c r="C187" s="101"/>
      <c r="D187" s="101"/>
      <c r="E187" s="14"/>
      <c r="F187" s="548">
        <f t="shared" si="3"/>
        <v>0</v>
      </c>
      <c r="G187" s="548">
        <f t="shared" si="4"/>
        <v>0</v>
      </c>
    </row>
    <row r="188" spans="1:7" x14ac:dyDescent="0.25">
      <c r="A188" s="101" t="s">
        <v>944</v>
      </c>
      <c r="B188" s="97"/>
      <c r="C188" s="101"/>
      <c r="D188" s="101"/>
      <c r="E188" s="14"/>
      <c r="F188" s="548">
        <f t="shared" si="3"/>
        <v>0</v>
      </c>
      <c r="G188" s="548">
        <f t="shared" si="4"/>
        <v>0</v>
      </c>
    </row>
    <row r="189" spans="1:7" x14ac:dyDescent="0.25">
      <c r="A189" s="101" t="s">
        <v>945</v>
      </c>
      <c r="B189" s="97"/>
      <c r="C189" s="101"/>
      <c r="D189" s="101"/>
      <c r="E189" s="14"/>
      <c r="F189" s="548">
        <f t="shared" si="3"/>
        <v>0</v>
      </c>
      <c r="G189" s="548">
        <f t="shared" si="4"/>
        <v>0</v>
      </c>
    </row>
    <row r="190" spans="1:7" x14ac:dyDescent="0.25">
      <c r="A190" s="101" t="s">
        <v>946</v>
      </c>
      <c r="B190" s="97"/>
      <c r="C190" s="101"/>
      <c r="D190" s="101"/>
      <c r="E190" s="14"/>
      <c r="F190" s="548">
        <f t="shared" si="3"/>
        <v>0</v>
      </c>
      <c r="G190" s="548">
        <f t="shared" si="4"/>
        <v>0</v>
      </c>
    </row>
    <row r="191" spans="1:7" x14ac:dyDescent="0.25">
      <c r="A191" s="101" t="s">
        <v>947</v>
      </c>
      <c r="B191" s="97"/>
      <c r="C191" s="101"/>
      <c r="D191" s="101"/>
      <c r="E191" s="14"/>
      <c r="F191" s="548">
        <f t="shared" si="3"/>
        <v>0</v>
      </c>
      <c r="G191" s="548">
        <f t="shared" si="4"/>
        <v>0</v>
      </c>
    </row>
    <row r="192" spans="1:7" x14ac:dyDescent="0.25">
      <c r="A192" s="101" t="s">
        <v>948</v>
      </c>
      <c r="B192" s="97"/>
      <c r="C192" s="101"/>
      <c r="D192" s="101"/>
      <c r="E192" s="14"/>
      <c r="F192" s="548">
        <f t="shared" si="3"/>
        <v>0</v>
      </c>
      <c r="G192" s="548">
        <f t="shared" si="4"/>
        <v>0</v>
      </c>
    </row>
    <row r="193" spans="1:7" x14ac:dyDescent="0.25">
      <c r="A193" s="101" t="s">
        <v>949</v>
      </c>
      <c r="B193" s="97"/>
      <c r="C193" s="101"/>
      <c r="D193" s="101"/>
      <c r="E193" s="14"/>
      <c r="F193" s="548">
        <f t="shared" si="3"/>
        <v>0</v>
      </c>
      <c r="G193" s="548">
        <f t="shared" si="4"/>
        <v>0</v>
      </c>
    </row>
    <row r="194" spans="1:7" x14ac:dyDescent="0.25">
      <c r="A194" s="101" t="s">
        <v>950</v>
      </c>
      <c r="B194" s="66"/>
      <c r="C194" s="101"/>
      <c r="D194" s="101"/>
      <c r="E194" s="14"/>
      <c r="F194" s="548">
        <f t="shared" si="3"/>
        <v>0</v>
      </c>
      <c r="G194" s="548">
        <f t="shared" si="4"/>
        <v>0</v>
      </c>
    </row>
    <row r="195" spans="1:7" x14ac:dyDescent="0.25">
      <c r="A195" s="101" t="s">
        <v>951</v>
      </c>
      <c r="B195" s="8" t="s">
        <v>1</v>
      </c>
      <c r="C195" s="67">
        <f>SUM(C171:C194)</f>
        <v>31001.189400690004</v>
      </c>
      <c r="D195" s="67">
        <f>SUM(D171:D194)</f>
        <v>385762</v>
      </c>
      <c r="E195" s="14"/>
      <c r="F195" s="548">
        <f>SUM(F171:F194)</f>
        <v>0.99999999999999989</v>
      </c>
      <c r="G195" s="548">
        <f>SUM(G171:G194)</f>
        <v>0.99999999999999989</v>
      </c>
    </row>
    <row r="196" spans="1:7" s="63" customFormat="1" ht="15" customHeight="1" x14ac:dyDescent="0.25">
      <c r="A196" s="70"/>
      <c r="B196" s="72" t="s">
        <v>1115</v>
      </c>
      <c r="C196" s="70" t="s">
        <v>158</v>
      </c>
      <c r="D196" s="70" t="s">
        <v>62</v>
      </c>
      <c r="E196" s="57"/>
      <c r="F196" s="556" t="s">
        <v>150</v>
      </c>
      <c r="G196" s="556" t="s">
        <v>156</v>
      </c>
    </row>
    <row r="197" spans="1:7" x14ac:dyDescent="0.25">
      <c r="A197" s="101" t="s">
        <v>952</v>
      </c>
      <c r="B197" s="5" t="s">
        <v>143</v>
      </c>
      <c r="C197" s="122">
        <v>0.64</v>
      </c>
      <c r="D197" s="101"/>
      <c r="G197" s="122"/>
    </row>
    <row r="198" spans="1:7" x14ac:dyDescent="0.25">
      <c r="C198" s="101"/>
      <c r="D198" s="101"/>
      <c r="G198" s="122"/>
    </row>
    <row r="199" spans="1:7" s="63" customFormat="1" x14ac:dyDescent="0.25">
      <c r="A199" s="101"/>
      <c r="B199" s="97" t="s">
        <v>255</v>
      </c>
      <c r="C199" s="101"/>
      <c r="D199" s="101"/>
      <c r="E199" s="65"/>
      <c r="F199" s="122"/>
      <c r="G199" s="122"/>
    </row>
    <row r="200" spans="1:7" x14ac:dyDescent="0.25">
      <c r="A200" s="101" t="s">
        <v>953</v>
      </c>
      <c r="B200" s="5" t="s">
        <v>175</v>
      </c>
      <c r="C200" s="547">
        <v>4624.5297811800001</v>
      </c>
      <c r="D200" s="547">
        <v>109795</v>
      </c>
      <c r="F200" s="548">
        <f t="shared" ref="F200:F214" si="5">IF($C$208=0,"",IF(C200="[for completion]","",C200/$C$208))</f>
        <v>0.14917265661675133</v>
      </c>
      <c r="G200" s="548">
        <f t="shared" ref="G200:G214" si="6">IF($D$208=0,"",IF(D200="[for completion]","",D200/$D$208))</f>
        <v>0.28461849534168737</v>
      </c>
    </row>
    <row r="201" spans="1:7" x14ac:dyDescent="0.25">
      <c r="A201" s="101" t="s">
        <v>954</v>
      </c>
      <c r="B201" s="65" t="s">
        <v>177</v>
      </c>
      <c r="C201" s="547">
        <v>3128.2359875300003</v>
      </c>
      <c r="D201" s="547">
        <v>43341</v>
      </c>
      <c r="F201" s="548">
        <f t="shared" si="5"/>
        <v>0.10090696673271428</v>
      </c>
      <c r="G201" s="548">
        <f t="shared" si="6"/>
        <v>0.11235165723943778</v>
      </c>
    </row>
    <row r="202" spans="1:7" x14ac:dyDescent="0.25">
      <c r="A202" s="101" t="s">
        <v>955</v>
      </c>
      <c r="B202" s="65" t="s">
        <v>178</v>
      </c>
      <c r="C202" s="547">
        <v>4085.50119516</v>
      </c>
      <c r="D202" s="547">
        <v>49681</v>
      </c>
      <c r="F202" s="548">
        <f t="shared" si="5"/>
        <v>0.13178530482669379</v>
      </c>
      <c r="G202" s="548">
        <f t="shared" si="6"/>
        <v>0.12878666120561383</v>
      </c>
    </row>
    <row r="203" spans="1:7" x14ac:dyDescent="0.25">
      <c r="A203" s="101" t="s">
        <v>956</v>
      </c>
      <c r="B203" s="65" t="s">
        <v>179</v>
      </c>
      <c r="C203" s="547">
        <v>5154.0706625800003</v>
      </c>
      <c r="D203" s="547">
        <v>56088</v>
      </c>
      <c r="F203" s="548">
        <f t="shared" si="5"/>
        <v>0.16625396516126201</v>
      </c>
      <c r="G203" s="548">
        <f t="shared" si="6"/>
        <v>0.14539534739035986</v>
      </c>
    </row>
    <row r="204" spans="1:7" x14ac:dyDescent="0.25">
      <c r="A204" s="101" t="s">
        <v>957</v>
      </c>
      <c r="B204" s="65" t="s">
        <v>180</v>
      </c>
      <c r="C204" s="547">
        <v>6176.5617858100004</v>
      </c>
      <c r="D204" s="547">
        <v>60835</v>
      </c>
      <c r="F204" s="548">
        <f t="shared" si="5"/>
        <v>0.19923628432374041</v>
      </c>
      <c r="G204" s="548">
        <f t="shared" si="6"/>
        <v>0.15770086218964025</v>
      </c>
    </row>
    <row r="205" spans="1:7" x14ac:dyDescent="0.25">
      <c r="A205" s="101" t="s">
        <v>958</v>
      </c>
      <c r="B205" s="65" t="s">
        <v>181</v>
      </c>
      <c r="C205" s="547">
        <v>6331.1433516899997</v>
      </c>
      <c r="D205" s="547">
        <v>54837</v>
      </c>
      <c r="F205" s="548">
        <f t="shared" si="5"/>
        <v>0.20422259513530427</v>
      </c>
      <c r="G205" s="548">
        <f t="shared" si="6"/>
        <v>0.14215241521974689</v>
      </c>
    </row>
    <row r="206" spans="1:7" x14ac:dyDescent="0.25">
      <c r="A206" s="101" t="s">
        <v>959</v>
      </c>
      <c r="B206" s="65" t="s">
        <v>182</v>
      </c>
      <c r="C206" s="547">
        <v>1469.9562347999999</v>
      </c>
      <c r="D206" s="547">
        <v>10949</v>
      </c>
      <c r="F206" s="548">
        <f t="shared" si="5"/>
        <v>4.7416123807407298E-2</v>
      </c>
      <c r="G206" s="548">
        <f t="shared" si="6"/>
        <v>2.8382785240640602E-2</v>
      </c>
    </row>
    <row r="207" spans="1:7" x14ac:dyDescent="0.25">
      <c r="A207" s="101" t="s">
        <v>960</v>
      </c>
      <c r="B207" s="65" t="s">
        <v>176</v>
      </c>
      <c r="C207" s="547">
        <v>31.190401940000001</v>
      </c>
      <c r="D207" s="547">
        <v>236</v>
      </c>
      <c r="F207" s="548">
        <f t="shared" si="5"/>
        <v>1.0061033961266592E-3</v>
      </c>
      <c r="G207" s="548">
        <f t="shared" si="6"/>
        <v>6.1177617287342973E-4</v>
      </c>
    </row>
    <row r="208" spans="1:7" s="51" customFormat="1" x14ac:dyDescent="0.25">
      <c r="A208" s="101" t="s">
        <v>961</v>
      </c>
      <c r="B208" s="54" t="s">
        <v>1</v>
      </c>
      <c r="C208" s="547">
        <f>SUM(C200:C207)</f>
        <v>31001.18940069</v>
      </c>
      <c r="D208" s="547">
        <f>SUM(D200:D207)</f>
        <v>385762</v>
      </c>
      <c r="E208" s="52"/>
      <c r="F208" s="122">
        <f>SUM(F200:F207)</f>
        <v>1</v>
      </c>
      <c r="G208" s="122">
        <f>SUM(G200:G207)</f>
        <v>1</v>
      </c>
    </row>
    <row r="209" spans="1:7" s="63" customFormat="1" hidden="1" outlineLevel="1" x14ac:dyDescent="0.25">
      <c r="A209" s="101" t="s">
        <v>962</v>
      </c>
      <c r="B209" s="79" t="s">
        <v>183</v>
      </c>
      <c r="C209" s="65"/>
      <c r="D209" s="65"/>
      <c r="E209" s="65"/>
      <c r="F209" s="548">
        <f t="shared" si="5"/>
        <v>0</v>
      </c>
      <c r="G209" s="548">
        <f t="shared" si="6"/>
        <v>0</v>
      </c>
    </row>
    <row r="210" spans="1:7" s="63" customFormat="1" hidden="1" outlineLevel="1" x14ac:dyDescent="0.25">
      <c r="A210" s="101" t="s">
        <v>963</v>
      </c>
      <c r="B210" s="79" t="s">
        <v>184</v>
      </c>
      <c r="C210" s="65"/>
      <c r="D210" s="65"/>
      <c r="E210" s="65"/>
      <c r="F210" s="548">
        <f t="shared" si="5"/>
        <v>0</v>
      </c>
      <c r="G210" s="548">
        <f t="shared" si="6"/>
        <v>0</v>
      </c>
    </row>
    <row r="211" spans="1:7" s="63" customFormat="1" hidden="1" outlineLevel="1" x14ac:dyDescent="0.25">
      <c r="A211" s="101" t="s">
        <v>964</v>
      </c>
      <c r="B211" s="79" t="s">
        <v>185</v>
      </c>
      <c r="C211" s="65"/>
      <c r="D211" s="65"/>
      <c r="E211" s="65"/>
      <c r="F211" s="548">
        <f t="shared" si="5"/>
        <v>0</v>
      </c>
      <c r="G211" s="548">
        <f t="shared" si="6"/>
        <v>0</v>
      </c>
    </row>
    <row r="212" spans="1:7" s="63" customFormat="1" hidden="1" outlineLevel="1" x14ac:dyDescent="0.25">
      <c r="A212" s="101" t="s">
        <v>965</v>
      </c>
      <c r="B212" s="79" t="s">
        <v>186</v>
      </c>
      <c r="C212" s="65"/>
      <c r="D212" s="65"/>
      <c r="E212" s="65"/>
      <c r="F212" s="548">
        <f t="shared" si="5"/>
        <v>0</v>
      </c>
      <c r="G212" s="548">
        <f t="shared" si="6"/>
        <v>0</v>
      </c>
    </row>
    <row r="213" spans="1:7" s="63" customFormat="1" hidden="1" outlineLevel="1" x14ac:dyDescent="0.25">
      <c r="A213" s="101" t="s">
        <v>966</v>
      </c>
      <c r="B213" s="79" t="s">
        <v>187</v>
      </c>
      <c r="C213" s="65"/>
      <c r="D213" s="65"/>
      <c r="E213" s="65"/>
      <c r="F213" s="548">
        <f t="shared" si="5"/>
        <v>0</v>
      </c>
      <c r="G213" s="548">
        <f t="shared" si="6"/>
        <v>0</v>
      </c>
    </row>
    <row r="214" spans="1:7" s="63" customFormat="1" hidden="1" outlineLevel="1" x14ac:dyDescent="0.25">
      <c r="A214" s="101" t="s">
        <v>967</v>
      </c>
      <c r="B214" s="79" t="s">
        <v>188</v>
      </c>
      <c r="C214" s="65"/>
      <c r="D214" s="65"/>
      <c r="E214" s="65"/>
      <c r="F214" s="548">
        <f t="shared" si="5"/>
        <v>0</v>
      </c>
      <c r="G214" s="548">
        <f t="shared" si="6"/>
        <v>0</v>
      </c>
    </row>
    <row r="215" spans="1:7" s="63" customFormat="1" hidden="1" outlineLevel="1" x14ac:dyDescent="0.25">
      <c r="A215" s="101" t="s">
        <v>968</v>
      </c>
      <c r="B215" s="79"/>
      <c r="C215" s="65"/>
      <c r="D215" s="65"/>
      <c r="E215" s="65"/>
      <c r="F215" s="548"/>
      <c r="G215" s="548"/>
    </row>
    <row r="216" spans="1:7" s="63" customFormat="1" hidden="1" outlineLevel="1" x14ac:dyDescent="0.25">
      <c r="A216" s="101" t="s">
        <v>969</v>
      </c>
      <c r="B216" s="79"/>
      <c r="C216" s="65"/>
      <c r="D216" s="65"/>
      <c r="E216" s="65"/>
      <c r="F216" s="548"/>
      <c r="G216" s="548"/>
    </row>
    <row r="217" spans="1:7" s="63" customFormat="1" hidden="1" outlineLevel="1" x14ac:dyDescent="0.25">
      <c r="A217" s="101" t="s">
        <v>970</v>
      </c>
      <c r="B217" s="79"/>
      <c r="C217" s="65"/>
      <c r="D217" s="65"/>
      <c r="E217" s="65"/>
      <c r="F217" s="548"/>
      <c r="G217" s="548"/>
    </row>
    <row r="218" spans="1:7" s="63" customFormat="1" ht="15" customHeight="1" collapsed="1" x14ac:dyDescent="0.25">
      <c r="A218" s="70"/>
      <c r="B218" s="72" t="s">
        <v>1116</v>
      </c>
      <c r="C218" s="70" t="s">
        <v>158</v>
      </c>
      <c r="D218" s="70" t="s">
        <v>62</v>
      </c>
      <c r="E218" s="57"/>
      <c r="F218" s="556" t="s">
        <v>150</v>
      </c>
      <c r="G218" s="556" t="s">
        <v>156</v>
      </c>
    </row>
    <row r="219" spans="1:7" s="51" customFormat="1" x14ac:dyDescent="0.25">
      <c r="A219" s="101" t="s">
        <v>971</v>
      </c>
      <c r="B219" s="52" t="s">
        <v>143</v>
      </c>
      <c r="C219" s="565">
        <v>0.63</v>
      </c>
      <c r="D219" s="101"/>
      <c r="E219" s="52"/>
      <c r="F219" s="122"/>
      <c r="G219" s="122"/>
    </row>
    <row r="220" spans="1:7" s="63" customFormat="1" x14ac:dyDescent="0.25">
      <c r="A220" s="65"/>
      <c r="B220" s="65"/>
      <c r="C220" s="101"/>
      <c r="D220" s="101"/>
      <c r="E220" s="65"/>
      <c r="F220" s="122"/>
      <c r="G220" s="122"/>
    </row>
    <row r="221" spans="1:7" s="51" customFormat="1" x14ac:dyDescent="0.25">
      <c r="A221" s="65"/>
      <c r="B221" s="97" t="s">
        <v>255</v>
      </c>
      <c r="C221" s="101"/>
      <c r="D221" s="101"/>
      <c r="E221" s="52"/>
      <c r="F221" s="122"/>
      <c r="G221" s="122"/>
    </row>
    <row r="222" spans="1:7" s="51" customFormat="1" x14ac:dyDescent="0.25">
      <c r="A222" s="101" t="s">
        <v>972</v>
      </c>
      <c r="B222" s="65" t="s">
        <v>175</v>
      </c>
      <c r="C222" s="570">
        <v>5455.7163558900002</v>
      </c>
      <c r="D222" s="570">
        <v>123878</v>
      </c>
      <c r="E222" s="52"/>
      <c r="F222" s="548">
        <f>IF($C$230=0,"",IF(C222="[Mark as ND1 if not relevant]","",C222/$C$230))</f>
        <v>0.17598409807362328</v>
      </c>
      <c r="G222" s="548">
        <f>IF($D$230=0,"",IF(D222="[Mark as ND1 if not relevant]","",D222/$D$230))</f>
        <v>0.32112546077633358</v>
      </c>
    </row>
    <row r="223" spans="1:7" s="51" customFormat="1" x14ac:dyDescent="0.25">
      <c r="A223" s="101" t="s">
        <v>973</v>
      </c>
      <c r="B223" s="65" t="s">
        <v>177</v>
      </c>
      <c r="C223" s="570">
        <v>3155.7230478000001</v>
      </c>
      <c r="D223" s="570">
        <v>41171</v>
      </c>
      <c r="E223" s="52"/>
      <c r="F223" s="548">
        <f t="shared" ref="F223:F229" si="7">IF($C$230=0,"",IF(C223="[Mark as ND1 if not relevant]","",C223/$C$230))</f>
        <v>0.10179361207766313</v>
      </c>
      <c r="G223" s="548">
        <f t="shared" ref="G223:G229" si="8">IF($D$230=0,"",IF(D223="[Mark as ND1 if not relevant]","",D223/$D$230))</f>
        <v>0.10672642717530498</v>
      </c>
    </row>
    <row r="224" spans="1:7" s="51" customFormat="1" x14ac:dyDescent="0.25">
      <c r="A224" s="101" t="s">
        <v>974</v>
      </c>
      <c r="B224" s="65" t="s">
        <v>178</v>
      </c>
      <c r="C224" s="570">
        <v>3777.2105346200001</v>
      </c>
      <c r="D224" s="570">
        <v>43556</v>
      </c>
      <c r="E224" s="52"/>
      <c r="F224" s="548">
        <f t="shared" si="7"/>
        <v>0.12184082635667938</v>
      </c>
      <c r="G224" s="548">
        <f t="shared" si="8"/>
        <v>0.11290899570201315</v>
      </c>
    </row>
    <row r="225" spans="1:7" s="51" customFormat="1" x14ac:dyDescent="0.25">
      <c r="A225" s="101" t="s">
        <v>975</v>
      </c>
      <c r="B225" s="65" t="s">
        <v>179</v>
      </c>
      <c r="C225" s="570">
        <v>4415.4878942700007</v>
      </c>
      <c r="D225" s="570">
        <v>46696</v>
      </c>
      <c r="E225" s="52"/>
      <c r="F225" s="548">
        <f t="shared" si="7"/>
        <v>0.1424296286571419</v>
      </c>
      <c r="G225" s="548">
        <f t="shared" si="8"/>
        <v>0.12104872952753253</v>
      </c>
    </row>
    <row r="226" spans="1:7" s="51" customFormat="1" x14ac:dyDescent="0.25">
      <c r="A226" s="101" t="s">
        <v>976</v>
      </c>
      <c r="B226" s="65" t="s">
        <v>180</v>
      </c>
      <c r="C226" s="570">
        <v>5110.7572518400002</v>
      </c>
      <c r="D226" s="570">
        <v>49737</v>
      </c>
      <c r="E226" s="52"/>
      <c r="F226" s="548">
        <f t="shared" si="7"/>
        <v>0.16485681196884169</v>
      </c>
      <c r="G226" s="548">
        <f t="shared" si="8"/>
        <v>0.12893182843307532</v>
      </c>
    </row>
    <row r="227" spans="1:7" s="51" customFormat="1" x14ac:dyDescent="0.25">
      <c r="A227" s="101" t="s">
        <v>977</v>
      </c>
      <c r="B227" s="65" t="s">
        <v>181</v>
      </c>
      <c r="C227" s="570">
        <v>5994.5081014200005</v>
      </c>
      <c r="D227" s="570">
        <v>54628</v>
      </c>
      <c r="E227" s="52"/>
      <c r="F227" s="548">
        <f t="shared" si="7"/>
        <v>0.19336381014099346</v>
      </c>
      <c r="G227" s="548">
        <f t="shared" si="8"/>
        <v>0.14161063038868524</v>
      </c>
    </row>
    <row r="228" spans="1:7" s="51" customFormat="1" x14ac:dyDescent="0.25">
      <c r="A228" s="101" t="s">
        <v>978</v>
      </c>
      <c r="B228" s="65" t="s">
        <v>182</v>
      </c>
      <c r="C228" s="570">
        <v>3091.7862148499999</v>
      </c>
      <c r="D228" s="570">
        <v>26096</v>
      </c>
      <c r="E228" s="52"/>
      <c r="F228" s="548">
        <f t="shared" si="7"/>
        <v>9.9731212725057083E-2</v>
      </c>
      <c r="G228" s="548">
        <f t="shared" si="8"/>
        <v>6.7647927997055185E-2</v>
      </c>
    </row>
    <row r="229" spans="1:7" s="51" customFormat="1" x14ac:dyDescent="0.25">
      <c r="A229" s="101" t="s">
        <v>979</v>
      </c>
      <c r="B229" s="65" t="s">
        <v>176</v>
      </c>
      <c r="C229" s="570">
        <v>0</v>
      </c>
      <c r="D229" s="570">
        <v>0</v>
      </c>
      <c r="E229" s="52"/>
      <c r="F229" s="548">
        <f t="shared" si="7"/>
        <v>0</v>
      </c>
      <c r="G229" s="548">
        <f t="shared" si="8"/>
        <v>0</v>
      </c>
    </row>
    <row r="230" spans="1:7" s="51" customFormat="1" x14ac:dyDescent="0.25">
      <c r="A230" s="101" t="s">
        <v>980</v>
      </c>
      <c r="B230" s="54" t="s">
        <v>1</v>
      </c>
      <c r="C230" s="547">
        <f>SUM(C222:C229)</f>
        <v>31001.189400690004</v>
      </c>
      <c r="D230" s="547">
        <f>SUM(D222:D229)</f>
        <v>385762</v>
      </c>
      <c r="E230" s="52"/>
      <c r="F230" s="122">
        <f>SUM(F222:F229)</f>
        <v>1</v>
      </c>
      <c r="G230" s="122">
        <f>SUM(G222:G229)</f>
        <v>1</v>
      </c>
    </row>
    <row r="231" spans="1:7" s="63" customFormat="1" hidden="1" outlineLevel="1" x14ac:dyDescent="0.25">
      <c r="A231" s="101" t="s">
        <v>981</v>
      </c>
      <c r="B231" s="79" t="s">
        <v>183</v>
      </c>
      <c r="C231" s="65"/>
      <c r="D231" s="65"/>
      <c r="E231" s="65"/>
      <c r="F231" s="548">
        <f t="shared" ref="F231:F236" si="9">IF($C$230=0,"",IF(C231="[for completion]","",C231/$C$230))</f>
        <v>0</v>
      </c>
      <c r="G231" s="548">
        <f t="shared" ref="G231:G236" si="10">IF($D$230=0,"",IF(D231="[for completion]","",D231/$D$230))</f>
        <v>0</v>
      </c>
    </row>
    <row r="232" spans="1:7" s="63" customFormat="1" hidden="1" outlineLevel="1" x14ac:dyDescent="0.25">
      <c r="A232" s="101" t="s">
        <v>982</v>
      </c>
      <c r="B232" s="79" t="s">
        <v>184</v>
      </c>
      <c r="C232" s="65"/>
      <c r="D232" s="65"/>
      <c r="E232" s="65"/>
      <c r="F232" s="548">
        <f t="shared" si="9"/>
        <v>0</v>
      </c>
      <c r="G232" s="548">
        <f t="shared" si="10"/>
        <v>0</v>
      </c>
    </row>
    <row r="233" spans="1:7" s="63" customFormat="1" hidden="1" outlineLevel="1" x14ac:dyDescent="0.25">
      <c r="A233" s="101" t="s">
        <v>983</v>
      </c>
      <c r="B233" s="79" t="s">
        <v>185</v>
      </c>
      <c r="C233" s="65"/>
      <c r="D233" s="65"/>
      <c r="E233" s="65"/>
      <c r="F233" s="548">
        <f t="shared" si="9"/>
        <v>0</v>
      </c>
      <c r="G233" s="548">
        <f t="shared" si="10"/>
        <v>0</v>
      </c>
    </row>
    <row r="234" spans="1:7" s="63" customFormat="1" hidden="1" outlineLevel="1" x14ac:dyDescent="0.25">
      <c r="A234" s="101" t="s">
        <v>984</v>
      </c>
      <c r="B234" s="79" t="s">
        <v>186</v>
      </c>
      <c r="C234" s="65"/>
      <c r="D234" s="65"/>
      <c r="E234" s="65"/>
      <c r="F234" s="548">
        <f t="shared" si="9"/>
        <v>0</v>
      </c>
      <c r="G234" s="548">
        <f t="shared" si="10"/>
        <v>0</v>
      </c>
    </row>
    <row r="235" spans="1:7" s="63" customFormat="1" hidden="1" outlineLevel="1" x14ac:dyDescent="0.25">
      <c r="A235" s="101" t="s">
        <v>985</v>
      </c>
      <c r="B235" s="79" t="s">
        <v>187</v>
      </c>
      <c r="C235" s="65"/>
      <c r="D235" s="65"/>
      <c r="E235" s="65"/>
      <c r="F235" s="548">
        <f t="shared" si="9"/>
        <v>0</v>
      </c>
      <c r="G235" s="548">
        <f t="shared" si="10"/>
        <v>0</v>
      </c>
    </row>
    <row r="236" spans="1:7" s="63" customFormat="1" hidden="1" outlineLevel="1" x14ac:dyDescent="0.25">
      <c r="A236" s="101" t="s">
        <v>986</v>
      </c>
      <c r="B236" s="79" t="s">
        <v>188</v>
      </c>
      <c r="C236" s="65"/>
      <c r="D236" s="65"/>
      <c r="E236" s="65"/>
      <c r="F236" s="548">
        <f t="shared" si="9"/>
        <v>0</v>
      </c>
      <c r="G236" s="548">
        <f t="shared" si="10"/>
        <v>0</v>
      </c>
    </row>
    <row r="237" spans="1:7" s="63" customFormat="1" hidden="1" outlineLevel="1" x14ac:dyDescent="0.25">
      <c r="A237" s="101" t="s">
        <v>987</v>
      </c>
      <c r="B237" s="79"/>
      <c r="C237" s="65"/>
      <c r="D237" s="65"/>
      <c r="E237" s="65"/>
      <c r="F237" s="548"/>
      <c r="G237" s="548"/>
    </row>
    <row r="238" spans="1:7" s="63" customFormat="1" hidden="1" outlineLevel="1" x14ac:dyDescent="0.25">
      <c r="A238" s="101" t="s">
        <v>988</v>
      </c>
      <c r="B238" s="79"/>
      <c r="C238" s="65"/>
      <c r="D238" s="65"/>
      <c r="E238" s="65"/>
      <c r="F238" s="548"/>
      <c r="G238" s="548"/>
    </row>
    <row r="239" spans="1:7" s="63" customFormat="1" hidden="1" outlineLevel="1" x14ac:dyDescent="0.25">
      <c r="A239" s="101" t="s">
        <v>989</v>
      </c>
      <c r="B239" s="79"/>
      <c r="C239" s="65"/>
      <c r="D239" s="65"/>
      <c r="E239" s="65"/>
      <c r="F239" s="548"/>
      <c r="G239" s="548"/>
    </row>
    <row r="240" spans="1:7" ht="15" customHeight="1" collapsed="1" x14ac:dyDescent="0.25">
      <c r="A240" s="70"/>
      <c r="B240" s="72" t="s">
        <v>1117</v>
      </c>
      <c r="C240" s="70" t="s">
        <v>150</v>
      </c>
      <c r="D240" s="40"/>
      <c r="E240" s="39"/>
      <c r="F240" s="556"/>
      <c r="G240" s="556"/>
    </row>
    <row r="241" spans="1:7" x14ac:dyDescent="0.25">
      <c r="A241" s="101" t="s">
        <v>990</v>
      </c>
      <c r="B241" s="5" t="s">
        <v>12</v>
      </c>
      <c r="C241" s="122">
        <v>0.75080000000000002</v>
      </c>
      <c r="E241" s="14"/>
      <c r="G241" s="122"/>
    </row>
    <row r="242" spans="1:7" x14ac:dyDescent="0.25">
      <c r="A242" s="101" t="s">
        <v>991</v>
      </c>
      <c r="B242" s="5" t="s">
        <v>146</v>
      </c>
      <c r="C242" s="122">
        <v>4.9094783460138069E-2</v>
      </c>
      <c r="E242" s="14"/>
    </row>
    <row r="243" spans="1:7" x14ac:dyDescent="0.25">
      <c r="A243" s="101" t="s">
        <v>992</v>
      </c>
      <c r="B243" s="5" t="s">
        <v>13</v>
      </c>
      <c r="C243" s="122">
        <v>0.2001</v>
      </c>
      <c r="E243" s="14"/>
    </row>
    <row r="244" spans="1:7" x14ac:dyDescent="0.25">
      <c r="A244" s="101" t="s">
        <v>993</v>
      </c>
      <c r="B244" s="5" t="s">
        <v>2</v>
      </c>
      <c r="C244" s="565">
        <v>0</v>
      </c>
      <c r="E244" s="14"/>
    </row>
    <row r="245" spans="1:7" s="63" customFormat="1" hidden="1" outlineLevel="1" x14ac:dyDescent="0.25">
      <c r="A245" s="101" t="s">
        <v>994</v>
      </c>
      <c r="B245" s="79" t="s">
        <v>163</v>
      </c>
      <c r="C245" s="65"/>
      <c r="D245" s="65"/>
      <c r="E245" s="69"/>
      <c r="F245" s="122"/>
      <c r="G245" s="550"/>
    </row>
    <row r="246" spans="1:7" s="63" customFormat="1" hidden="1" outlineLevel="1" x14ac:dyDescent="0.25">
      <c r="A246" s="101" t="s">
        <v>995</v>
      </c>
      <c r="B246" s="79" t="s">
        <v>164</v>
      </c>
      <c r="D246" s="65"/>
      <c r="E246" s="69"/>
      <c r="F246" s="122"/>
      <c r="G246" s="550"/>
    </row>
    <row r="247" spans="1:7" s="63" customFormat="1" hidden="1" outlineLevel="1" x14ac:dyDescent="0.25">
      <c r="A247" s="101" t="s">
        <v>996</v>
      </c>
      <c r="B247" s="79" t="s">
        <v>214</v>
      </c>
      <c r="C247" s="65"/>
      <c r="D247" s="65"/>
      <c r="E247" s="69"/>
      <c r="F247" s="122"/>
      <c r="G247" s="550"/>
    </row>
    <row r="248" spans="1:7" s="63" customFormat="1" hidden="1" outlineLevel="1" x14ac:dyDescent="0.25">
      <c r="A248" s="101" t="s">
        <v>997</v>
      </c>
      <c r="B248" s="79" t="s">
        <v>215</v>
      </c>
      <c r="C248" s="65"/>
      <c r="D248" s="65"/>
      <c r="E248" s="69"/>
      <c r="F248" s="122"/>
      <c r="G248" s="550"/>
    </row>
    <row r="249" spans="1:7" s="63" customFormat="1" hidden="1" outlineLevel="1" x14ac:dyDescent="0.25">
      <c r="A249" s="101" t="s">
        <v>998</v>
      </c>
      <c r="B249" s="79" t="s">
        <v>216</v>
      </c>
      <c r="C249" s="65"/>
      <c r="D249" s="65"/>
      <c r="E249" s="69"/>
      <c r="F249" s="122"/>
      <c r="G249" s="550"/>
    </row>
    <row r="250" spans="1:7" s="63" customFormat="1" hidden="1" outlineLevel="1" x14ac:dyDescent="0.25">
      <c r="A250" s="101" t="s">
        <v>999</v>
      </c>
      <c r="B250" s="79" t="s">
        <v>161</v>
      </c>
      <c r="C250" s="65"/>
      <c r="D250" s="65"/>
      <c r="E250" s="69"/>
      <c r="F250" s="122"/>
      <c r="G250" s="550"/>
    </row>
    <row r="251" spans="1:7" s="63" customFormat="1" hidden="1" outlineLevel="1" x14ac:dyDescent="0.25">
      <c r="A251" s="101" t="s">
        <v>1000</v>
      </c>
      <c r="B251" s="79" t="s">
        <v>161</v>
      </c>
      <c r="C251" s="65"/>
      <c r="D251" s="65"/>
      <c r="E251" s="69"/>
      <c r="F251" s="122"/>
      <c r="G251" s="550"/>
    </row>
    <row r="252" spans="1:7" s="63" customFormat="1" hidden="1" outlineLevel="1" x14ac:dyDescent="0.25">
      <c r="A252" s="101" t="s">
        <v>1001</v>
      </c>
      <c r="B252" s="79" t="s">
        <v>161</v>
      </c>
      <c r="C252" s="65"/>
      <c r="D252" s="65"/>
      <c r="E252" s="69"/>
      <c r="F252" s="122"/>
      <c r="G252" s="550"/>
    </row>
    <row r="253" spans="1:7" s="63" customFormat="1" hidden="1" outlineLevel="1" x14ac:dyDescent="0.25">
      <c r="A253" s="101" t="s">
        <v>1002</v>
      </c>
      <c r="B253" s="79" t="s">
        <v>161</v>
      </c>
      <c r="C253" s="65"/>
      <c r="D253" s="65"/>
      <c r="E253" s="69"/>
      <c r="F253" s="122"/>
      <c r="G253" s="550"/>
    </row>
    <row r="254" spans="1:7" s="63" customFormat="1" hidden="1" outlineLevel="1" x14ac:dyDescent="0.25">
      <c r="A254" s="101" t="s">
        <v>1003</v>
      </c>
      <c r="B254" s="79" t="s">
        <v>161</v>
      </c>
      <c r="C254" s="65"/>
      <c r="D254" s="65"/>
      <c r="E254" s="69"/>
      <c r="F254" s="122"/>
      <c r="G254" s="550"/>
    </row>
    <row r="255" spans="1:7" s="63" customFormat="1" hidden="1" outlineLevel="1" x14ac:dyDescent="0.25">
      <c r="A255" s="101" t="s">
        <v>1004</v>
      </c>
      <c r="B255" s="79" t="s">
        <v>161</v>
      </c>
      <c r="C255" s="65"/>
      <c r="D255" s="65"/>
      <c r="E255" s="69"/>
      <c r="F255" s="122"/>
      <c r="G255" s="550"/>
    </row>
    <row r="256" spans="1:7" ht="15" customHeight="1" collapsed="1" x14ac:dyDescent="0.25">
      <c r="A256" s="70"/>
      <c r="B256" s="72" t="s">
        <v>1118</v>
      </c>
      <c r="C256" s="70" t="s">
        <v>150</v>
      </c>
      <c r="D256" s="40"/>
      <c r="E256" s="39"/>
      <c r="F256" s="556"/>
      <c r="G256" s="555"/>
    </row>
    <row r="257" spans="1:7" x14ac:dyDescent="0.25">
      <c r="A257" s="101" t="s">
        <v>1005</v>
      </c>
      <c r="B257" s="5" t="s">
        <v>38</v>
      </c>
      <c r="C257" s="122">
        <v>0.73836356750365606</v>
      </c>
      <c r="E257" s="3"/>
      <c r="F257" s="550"/>
    </row>
    <row r="258" spans="1:7" x14ac:dyDescent="0.25">
      <c r="A258" s="101" t="s">
        <v>1006</v>
      </c>
      <c r="B258" s="5" t="s">
        <v>39</v>
      </c>
      <c r="C258" s="122">
        <v>0.26163207231815028</v>
      </c>
      <c r="E258" s="3"/>
      <c r="F258" s="550"/>
    </row>
    <row r="259" spans="1:7" x14ac:dyDescent="0.25">
      <c r="A259" s="101" t="s">
        <v>1007</v>
      </c>
      <c r="B259" s="5" t="s">
        <v>2</v>
      </c>
      <c r="C259" s="122">
        <v>0</v>
      </c>
      <c r="E259" s="3"/>
      <c r="F259" s="550"/>
    </row>
    <row r="260" spans="1:7" s="63" customFormat="1" hidden="1" outlineLevel="1" x14ac:dyDescent="0.25">
      <c r="A260" s="101" t="s">
        <v>1008</v>
      </c>
      <c r="B260" s="65"/>
      <c r="C260" s="65"/>
      <c r="D260" s="65"/>
      <c r="E260" s="64"/>
      <c r="F260" s="550"/>
      <c r="G260" s="550"/>
    </row>
    <row r="261" spans="1:7" s="63" customFormat="1" hidden="1" outlineLevel="1" x14ac:dyDescent="0.25">
      <c r="A261" s="101" t="s">
        <v>1009</v>
      </c>
      <c r="B261" s="65"/>
      <c r="C261" s="65"/>
      <c r="D261" s="65"/>
      <c r="E261" s="64"/>
      <c r="F261" s="550"/>
      <c r="G261" s="550"/>
    </row>
    <row r="262" spans="1:7" s="63" customFormat="1" hidden="1" outlineLevel="1" x14ac:dyDescent="0.25">
      <c r="A262" s="101" t="s">
        <v>1010</v>
      </c>
      <c r="B262" s="65"/>
      <c r="C262" s="65"/>
      <c r="D262" s="65"/>
      <c r="E262" s="64"/>
      <c r="F262" s="550"/>
      <c r="G262" s="550"/>
    </row>
    <row r="263" spans="1:7" s="63" customFormat="1" hidden="1" outlineLevel="1" x14ac:dyDescent="0.25">
      <c r="A263" s="101" t="s">
        <v>1011</v>
      </c>
      <c r="B263" s="65"/>
      <c r="C263" s="65"/>
      <c r="D263" s="65"/>
      <c r="E263" s="64"/>
      <c r="F263" s="550"/>
      <c r="G263" s="550"/>
    </row>
    <row r="264" spans="1:7" s="63" customFormat="1" hidden="1" outlineLevel="1" x14ac:dyDescent="0.25">
      <c r="A264" s="101" t="s">
        <v>1012</v>
      </c>
      <c r="B264" s="65"/>
      <c r="C264" s="65"/>
      <c r="D264" s="65"/>
      <c r="E264" s="64"/>
      <c r="F264" s="550"/>
      <c r="G264" s="550"/>
    </row>
    <row r="265" spans="1:7" s="63" customFormat="1" hidden="1" outlineLevel="1" x14ac:dyDescent="0.25">
      <c r="A265" s="101" t="s">
        <v>1013</v>
      </c>
      <c r="B265" s="65"/>
      <c r="C265" s="65"/>
      <c r="D265" s="65"/>
      <c r="E265" s="64"/>
      <c r="F265" s="550"/>
      <c r="G265" s="550"/>
    </row>
    <row r="266" spans="1:7" s="63" customFormat="1" ht="18.75" collapsed="1" x14ac:dyDescent="0.25">
      <c r="A266" s="42"/>
      <c r="B266" s="44" t="s">
        <v>237</v>
      </c>
      <c r="C266" s="42"/>
      <c r="D266" s="42"/>
      <c r="E266" s="42"/>
      <c r="F266" s="557"/>
      <c r="G266" s="557"/>
    </row>
    <row r="267" spans="1:7" s="63" customFormat="1" ht="15" customHeight="1" x14ac:dyDescent="0.25">
      <c r="A267" s="70"/>
      <c r="B267" s="72" t="s">
        <v>1119</v>
      </c>
      <c r="C267" s="70" t="s">
        <v>158</v>
      </c>
      <c r="D267" s="70" t="s">
        <v>62</v>
      </c>
      <c r="E267" s="70"/>
      <c r="F267" s="556" t="s">
        <v>151</v>
      </c>
      <c r="G267" s="556" t="s">
        <v>156</v>
      </c>
    </row>
    <row r="268" spans="1:7" s="51" customFormat="1" x14ac:dyDescent="0.25">
      <c r="A268" s="101" t="s">
        <v>1014</v>
      </c>
      <c r="B268" s="101" t="s">
        <v>95</v>
      </c>
      <c r="C268" s="101" t="s">
        <v>193</v>
      </c>
      <c r="D268" s="55"/>
      <c r="E268" s="55"/>
      <c r="F268" s="558"/>
      <c r="G268" s="558"/>
    </row>
    <row r="269" spans="1:7" s="51" customFormat="1" x14ac:dyDescent="0.25">
      <c r="A269" s="55"/>
      <c r="B269" s="101"/>
      <c r="C269" s="101"/>
      <c r="D269" s="55"/>
      <c r="E269" s="55"/>
      <c r="F269" s="558"/>
      <c r="G269" s="558"/>
    </row>
    <row r="270" spans="1:7" s="51" customFormat="1" x14ac:dyDescent="0.25">
      <c r="A270" s="65"/>
      <c r="B270" s="101" t="s">
        <v>159</v>
      </c>
      <c r="C270" s="101"/>
      <c r="D270" s="55"/>
      <c r="E270" s="55"/>
      <c r="F270" s="558"/>
      <c r="G270" s="558"/>
    </row>
    <row r="271" spans="1:7" s="51" customFormat="1" x14ac:dyDescent="0.25">
      <c r="A271" s="101" t="s">
        <v>1015</v>
      </c>
      <c r="B271" s="101" t="s">
        <v>193</v>
      </c>
      <c r="C271" s="101" t="s">
        <v>193</v>
      </c>
      <c r="D271" s="101" t="s">
        <v>193</v>
      </c>
      <c r="E271" s="55"/>
      <c r="F271" s="548" t="str">
        <f t="shared" ref="F271:F294" si="11">IF($C$295=0,"",IF(C271="[for completion]","",C271/$C$295))</f>
        <v/>
      </c>
      <c r="G271" s="548" t="str">
        <f t="shared" ref="G271:G294" si="12">IF($D$295=0,"",IF(D271="[for completion]","",D271/$D$295))</f>
        <v/>
      </c>
    </row>
    <row r="272" spans="1:7" s="51" customFormat="1" x14ac:dyDescent="0.25">
      <c r="A272" s="101" t="s">
        <v>1016</v>
      </c>
      <c r="B272" s="101" t="s">
        <v>193</v>
      </c>
      <c r="C272" s="101" t="s">
        <v>193</v>
      </c>
      <c r="D272" s="101" t="s">
        <v>193</v>
      </c>
      <c r="E272" s="55"/>
      <c r="F272" s="548" t="str">
        <f t="shared" si="11"/>
        <v/>
      </c>
      <c r="G272" s="548" t="str">
        <f t="shared" si="12"/>
        <v/>
      </c>
    </row>
    <row r="273" spans="1:7" s="51" customFormat="1" x14ac:dyDescent="0.25">
      <c r="A273" s="101" t="s">
        <v>1017</v>
      </c>
      <c r="B273" s="101" t="s">
        <v>193</v>
      </c>
      <c r="C273" s="101" t="s">
        <v>193</v>
      </c>
      <c r="D273" s="101" t="s">
        <v>193</v>
      </c>
      <c r="E273" s="55"/>
      <c r="F273" s="548" t="str">
        <f t="shared" si="11"/>
        <v/>
      </c>
      <c r="G273" s="548" t="str">
        <f t="shared" si="12"/>
        <v/>
      </c>
    </row>
    <row r="274" spans="1:7" s="51" customFormat="1" x14ac:dyDescent="0.25">
      <c r="A274" s="101" t="s">
        <v>1018</v>
      </c>
      <c r="B274" s="101" t="s">
        <v>193</v>
      </c>
      <c r="C274" s="101" t="s">
        <v>193</v>
      </c>
      <c r="D274" s="101" t="s">
        <v>193</v>
      </c>
      <c r="E274" s="55"/>
      <c r="F274" s="548" t="str">
        <f t="shared" si="11"/>
        <v/>
      </c>
      <c r="G274" s="548" t="str">
        <f t="shared" si="12"/>
        <v/>
      </c>
    </row>
    <row r="275" spans="1:7" s="51" customFormat="1" x14ac:dyDescent="0.25">
      <c r="A275" s="101" t="s">
        <v>1019</v>
      </c>
      <c r="B275" s="101" t="s">
        <v>193</v>
      </c>
      <c r="C275" s="101" t="s">
        <v>193</v>
      </c>
      <c r="D275" s="101" t="s">
        <v>193</v>
      </c>
      <c r="E275" s="55"/>
      <c r="F275" s="548" t="str">
        <f t="shared" si="11"/>
        <v/>
      </c>
      <c r="G275" s="548" t="str">
        <f t="shared" si="12"/>
        <v/>
      </c>
    </row>
    <row r="276" spans="1:7" s="51" customFormat="1" x14ac:dyDescent="0.25">
      <c r="A276" s="101" t="s">
        <v>1020</v>
      </c>
      <c r="B276" s="101" t="s">
        <v>193</v>
      </c>
      <c r="C276" s="101" t="s">
        <v>193</v>
      </c>
      <c r="D276" s="101" t="s">
        <v>193</v>
      </c>
      <c r="E276" s="55"/>
      <c r="F276" s="548" t="str">
        <f t="shared" si="11"/>
        <v/>
      </c>
      <c r="G276" s="548" t="str">
        <f t="shared" si="12"/>
        <v/>
      </c>
    </row>
    <row r="277" spans="1:7" s="51" customFormat="1" x14ac:dyDescent="0.25">
      <c r="A277" s="101" t="s">
        <v>1021</v>
      </c>
      <c r="B277" s="101" t="s">
        <v>193</v>
      </c>
      <c r="C277" s="101" t="s">
        <v>193</v>
      </c>
      <c r="D277" s="101" t="s">
        <v>193</v>
      </c>
      <c r="E277" s="55"/>
      <c r="F277" s="548" t="str">
        <f t="shared" si="11"/>
        <v/>
      </c>
      <c r="G277" s="548" t="str">
        <f t="shared" si="12"/>
        <v/>
      </c>
    </row>
    <row r="278" spans="1:7" s="51" customFormat="1" x14ac:dyDescent="0.25">
      <c r="A278" s="101" t="s">
        <v>1022</v>
      </c>
      <c r="B278" s="101" t="s">
        <v>193</v>
      </c>
      <c r="C278" s="101" t="s">
        <v>193</v>
      </c>
      <c r="D278" s="101" t="s">
        <v>193</v>
      </c>
      <c r="E278" s="55"/>
      <c r="F278" s="548" t="str">
        <f t="shared" si="11"/>
        <v/>
      </c>
      <c r="G278" s="548" t="str">
        <f t="shared" si="12"/>
        <v/>
      </c>
    </row>
    <row r="279" spans="1:7" s="51" customFormat="1" x14ac:dyDescent="0.25">
      <c r="A279" s="101" t="s">
        <v>1023</v>
      </c>
      <c r="B279" s="101" t="s">
        <v>193</v>
      </c>
      <c r="C279" s="101" t="s">
        <v>193</v>
      </c>
      <c r="D279" s="101" t="s">
        <v>193</v>
      </c>
      <c r="E279" s="55"/>
      <c r="F279" s="548" t="str">
        <f t="shared" si="11"/>
        <v/>
      </c>
      <c r="G279" s="548" t="str">
        <f t="shared" si="12"/>
        <v/>
      </c>
    </row>
    <row r="280" spans="1:7" s="51" customFormat="1" x14ac:dyDescent="0.25">
      <c r="A280" s="101" t="s">
        <v>1024</v>
      </c>
      <c r="B280" s="101" t="s">
        <v>193</v>
      </c>
      <c r="C280" s="101" t="s">
        <v>193</v>
      </c>
      <c r="D280" s="101" t="s">
        <v>193</v>
      </c>
      <c r="E280" s="53"/>
      <c r="F280" s="548" t="str">
        <f t="shared" si="11"/>
        <v/>
      </c>
      <c r="G280" s="548" t="str">
        <f t="shared" si="12"/>
        <v/>
      </c>
    </row>
    <row r="281" spans="1:7" s="51" customFormat="1" x14ac:dyDescent="0.25">
      <c r="A281" s="101" t="s">
        <v>1025</v>
      </c>
      <c r="B281" s="101" t="s">
        <v>193</v>
      </c>
      <c r="C281" s="101" t="s">
        <v>193</v>
      </c>
      <c r="D281" s="101" t="s">
        <v>193</v>
      </c>
      <c r="E281" s="53"/>
      <c r="F281" s="548" t="str">
        <f t="shared" si="11"/>
        <v/>
      </c>
      <c r="G281" s="548" t="str">
        <f t="shared" si="12"/>
        <v/>
      </c>
    </row>
    <row r="282" spans="1:7" s="51" customFormat="1" x14ac:dyDescent="0.25">
      <c r="A282" s="101" t="s">
        <v>1026</v>
      </c>
      <c r="B282" s="101" t="s">
        <v>193</v>
      </c>
      <c r="C282" s="101" t="s">
        <v>193</v>
      </c>
      <c r="D282" s="101" t="s">
        <v>193</v>
      </c>
      <c r="E282" s="53"/>
      <c r="F282" s="548" t="str">
        <f t="shared" si="11"/>
        <v/>
      </c>
      <c r="G282" s="548" t="str">
        <f t="shared" si="12"/>
        <v/>
      </c>
    </row>
    <row r="283" spans="1:7" s="51" customFormat="1" x14ac:dyDescent="0.25">
      <c r="A283" s="101" t="s">
        <v>1027</v>
      </c>
      <c r="B283" s="101" t="s">
        <v>193</v>
      </c>
      <c r="C283" s="101" t="s">
        <v>193</v>
      </c>
      <c r="D283" s="101" t="s">
        <v>193</v>
      </c>
      <c r="E283" s="53"/>
      <c r="F283" s="548" t="str">
        <f t="shared" si="11"/>
        <v/>
      </c>
      <c r="G283" s="548" t="str">
        <f t="shared" si="12"/>
        <v/>
      </c>
    </row>
    <row r="284" spans="1:7" s="51" customFormat="1" x14ac:dyDescent="0.25">
      <c r="A284" s="101" t="s">
        <v>1028</v>
      </c>
      <c r="B284" s="101" t="s">
        <v>193</v>
      </c>
      <c r="C284" s="101" t="s">
        <v>193</v>
      </c>
      <c r="D284" s="101" t="s">
        <v>193</v>
      </c>
      <c r="E284" s="53"/>
      <c r="F284" s="548" t="str">
        <f t="shared" si="11"/>
        <v/>
      </c>
      <c r="G284" s="548" t="str">
        <f t="shared" si="12"/>
        <v/>
      </c>
    </row>
    <row r="285" spans="1:7" s="51" customFormat="1" x14ac:dyDescent="0.25">
      <c r="A285" s="101" t="s">
        <v>1029</v>
      </c>
      <c r="B285" s="101" t="s">
        <v>193</v>
      </c>
      <c r="C285" s="101" t="s">
        <v>193</v>
      </c>
      <c r="D285" s="101" t="s">
        <v>193</v>
      </c>
      <c r="E285" s="53"/>
      <c r="F285" s="548" t="str">
        <f t="shared" si="11"/>
        <v/>
      </c>
      <c r="G285" s="548" t="str">
        <f t="shared" si="12"/>
        <v/>
      </c>
    </row>
    <row r="286" spans="1:7" s="51" customFormat="1" x14ac:dyDescent="0.25">
      <c r="A286" s="101" t="s">
        <v>1030</v>
      </c>
      <c r="B286" s="101" t="s">
        <v>193</v>
      </c>
      <c r="C286" s="101" t="s">
        <v>193</v>
      </c>
      <c r="D286" s="101" t="s">
        <v>193</v>
      </c>
      <c r="E286" s="52"/>
      <c r="F286" s="548" t="str">
        <f t="shared" si="11"/>
        <v/>
      </c>
      <c r="G286" s="548" t="str">
        <f t="shared" si="12"/>
        <v/>
      </c>
    </row>
    <row r="287" spans="1:7" s="51" customFormat="1" x14ac:dyDescent="0.25">
      <c r="A287" s="101" t="s">
        <v>1031</v>
      </c>
      <c r="B287" s="101" t="s">
        <v>193</v>
      </c>
      <c r="C287" s="101" t="s">
        <v>193</v>
      </c>
      <c r="D287" s="101" t="s">
        <v>193</v>
      </c>
      <c r="E287" s="56"/>
      <c r="F287" s="548" t="str">
        <f t="shared" si="11"/>
        <v/>
      </c>
      <c r="G287" s="548" t="str">
        <f t="shared" si="12"/>
        <v/>
      </c>
    </row>
    <row r="288" spans="1:7" s="51" customFormat="1" x14ac:dyDescent="0.25">
      <c r="A288" s="101" t="s">
        <v>1032</v>
      </c>
      <c r="B288" s="101" t="s">
        <v>193</v>
      </c>
      <c r="C288" s="101" t="s">
        <v>193</v>
      </c>
      <c r="D288" s="101" t="s">
        <v>193</v>
      </c>
      <c r="E288" s="56"/>
      <c r="F288" s="548" t="str">
        <f t="shared" si="11"/>
        <v/>
      </c>
      <c r="G288" s="548" t="str">
        <f t="shared" si="12"/>
        <v/>
      </c>
    </row>
    <row r="289" spans="1:7" s="51" customFormat="1" x14ac:dyDescent="0.25">
      <c r="A289" s="101" t="s">
        <v>1033</v>
      </c>
      <c r="B289" s="97" t="s">
        <v>91</v>
      </c>
      <c r="C289" s="101" t="s">
        <v>193</v>
      </c>
      <c r="D289" s="101" t="s">
        <v>193</v>
      </c>
      <c r="E289" s="56"/>
      <c r="F289" s="548" t="str">
        <f t="shared" si="11"/>
        <v/>
      </c>
      <c r="G289" s="548" t="str">
        <f t="shared" si="12"/>
        <v/>
      </c>
    </row>
    <row r="290" spans="1:7" s="51" customFormat="1" x14ac:dyDescent="0.25">
      <c r="A290" s="101" t="s">
        <v>1034</v>
      </c>
      <c r="B290" s="97" t="s">
        <v>91</v>
      </c>
      <c r="C290" s="101" t="s">
        <v>193</v>
      </c>
      <c r="D290" s="101" t="s">
        <v>193</v>
      </c>
      <c r="E290" s="56"/>
      <c r="F290" s="548" t="str">
        <f t="shared" si="11"/>
        <v/>
      </c>
      <c r="G290" s="548" t="str">
        <f t="shared" si="12"/>
        <v/>
      </c>
    </row>
    <row r="291" spans="1:7" s="51" customFormat="1" x14ac:dyDescent="0.25">
      <c r="A291" s="101" t="s">
        <v>1035</v>
      </c>
      <c r="B291" s="97" t="s">
        <v>91</v>
      </c>
      <c r="C291" s="101" t="s">
        <v>193</v>
      </c>
      <c r="D291" s="101" t="s">
        <v>193</v>
      </c>
      <c r="E291" s="56"/>
      <c r="F291" s="548" t="str">
        <f t="shared" si="11"/>
        <v/>
      </c>
      <c r="G291" s="548" t="str">
        <f t="shared" si="12"/>
        <v/>
      </c>
    </row>
    <row r="292" spans="1:7" s="51" customFormat="1" x14ac:dyDescent="0.25">
      <c r="A292" s="101" t="s">
        <v>1036</v>
      </c>
      <c r="B292" s="97" t="s">
        <v>91</v>
      </c>
      <c r="C292" s="101" t="s">
        <v>193</v>
      </c>
      <c r="D292" s="101" t="s">
        <v>193</v>
      </c>
      <c r="E292" s="56"/>
      <c r="F292" s="548" t="str">
        <f t="shared" si="11"/>
        <v/>
      </c>
      <c r="G292" s="548" t="str">
        <f t="shared" si="12"/>
        <v/>
      </c>
    </row>
    <row r="293" spans="1:7" s="51" customFormat="1" x14ac:dyDescent="0.25">
      <c r="A293" s="101" t="s">
        <v>1037</v>
      </c>
      <c r="B293" s="97" t="s">
        <v>91</v>
      </c>
      <c r="C293" s="101" t="s">
        <v>193</v>
      </c>
      <c r="D293" s="101" t="s">
        <v>193</v>
      </c>
      <c r="E293" s="56"/>
      <c r="F293" s="548" t="str">
        <f t="shared" si="11"/>
        <v/>
      </c>
      <c r="G293" s="548" t="str">
        <f t="shared" si="12"/>
        <v/>
      </c>
    </row>
    <row r="294" spans="1:7" s="51" customFormat="1" x14ac:dyDescent="0.25">
      <c r="A294" s="101" t="s">
        <v>1038</v>
      </c>
      <c r="B294" s="97" t="s">
        <v>91</v>
      </c>
      <c r="C294" s="101" t="s">
        <v>193</v>
      </c>
      <c r="D294" s="101" t="s">
        <v>193</v>
      </c>
      <c r="E294" s="56"/>
      <c r="F294" s="548" t="str">
        <f t="shared" si="11"/>
        <v/>
      </c>
      <c r="G294" s="548" t="str">
        <f t="shared" si="12"/>
        <v/>
      </c>
    </row>
    <row r="295" spans="1:7" s="51" customFormat="1" x14ac:dyDescent="0.25">
      <c r="A295" s="101" t="s">
        <v>1039</v>
      </c>
      <c r="B295" s="54" t="s">
        <v>1</v>
      </c>
      <c r="C295" s="53">
        <f>SUM(C271:C294)</f>
        <v>0</v>
      </c>
      <c r="D295" s="53">
        <f>SUM(D271:D294)</f>
        <v>0</v>
      </c>
      <c r="E295" s="56"/>
      <c r="F295" s="548">
        <f>SUM(F271:F294)</f>
        <v>0</v>
      </c>
      <c r="G295" s="548">
        <f>SUM(G271:G294)</f>
        <v>0</v>
      </c>
    </row>
    <row r="296" spans="1:7" s="63" customFormat="1" ht="15" customHeight="1" x14ac:dyDescent="0.25">
      <c r="A296" s="70"/>
      <c r="B296" s="72" t="s">
        <v>1120</v>
      </c>
      <c r="C296" s="70" t="s">
        <v>158</v>
      </c>
      <c r="D296" s="70" t="s">
        <v>62</v>
      </c>
      <c r="E296" s="70"/>
      <c r="F296" s="556" t="s">
        <v>151</v>
      </c>
      <c r="G296" s="556" t="s">
        <v>156</v>
      </c>
    </row>
    <row r="297" spans="1:7" s="51" customFormat="1" x14ac:dyDescent="0.25">
      <c r="A297" s="101" t="s">
        <v>1040</v>
      </c>
      <c r="B297" s="52" t="s">
        <v>143</v>
      </c>
      <c r="C297" s="101" t="s">
        <v>193</v>
      </c>
      <c r="D297" s="101"/>
      <c r="E297" s="52"/>
      <c r="F297" s="122"/>
      <c r="G297" s="122"/>
    </row>
    <row r="298" spans="1:7" s="51" customFormat="1" x14ac:dyDescent="0.25">
      <c r="A298" s="65"/>
      <c r="B298" s="52"/>
      <c r="C298" s="101"/>
      <c r="D298" s="101"/>
      <c r="E298" s="52"/>
      <c r="F298" s="122"/>
      <c r="G298" s="122"/>
    </row>
    <row r="299" spans="1:7" s="63" customFormat="1" x14ac:dyDescent="0.25">
      <c r="A299" s="65"/>
      <c r="B299" s="97" t="s">
        <v>255</v>
      </c>
      <c r="C299" s="101"/>
      <c r="D299" s="101"/>
      <c r="E299" s="65"/>
      <c r="F299" s="122"/>
      <c r="G299" s="122"/>
    </row>
    <row r="300" spans="1:7" s="63" customFormat="1" x14ac:dyDescent="0.25">
      <c r="A300" s="101" t="s">
        <v>1041</v>
      </c>
      <c r="B300" s="65" t="s">
        <v>175</v>
      </c>
      <c r="C300" s="101" t="s">
        <v>193</v>
      </c>
      <c r="D300" s="101" t="s">
        <v>193</v>
      </c>
      <c r="E300" s="65"/>
      <c r="F300" s="548" t="str">
        <f>IF($C$308=0,"",IF(C300="[for completion]","",C300/$C$308))</f>
        <v/>
      </c>
      <c r="G300" s="548" t="str">
        <f>IF($D$308=0,"",IF(D300="[for completion]","",D300/$D$308))</f>
        <v/>
      </c>
    </row>
    <row r="301" spans="1:7" s="63" customFormat="1" x14ac:dyDescent="0.25">
      <c r="A301" s="101" t="s">
        <v>1042</v>
      </c>
      <c r="B301" s="65" t="s">
        <v>177</v>
      </c>
      <c r="C301" s="101" t="s">
        <v>193</v>
      </c>
      <c r="D301" s="101" t="s">
        <v>193</v>
      </c>
      <c r="E301" s="65"/>
      <c r="F301" s="548" t="str">
        <f t="shared" ref="F301:F314" si="13">IF($C$308=0,"",IF(C301="[for completion]","",C301/$C$308))</f>
        <v/>
      </c>
      <c r="G301" s="548" t="str">
        <f t="shared" ref="G301:G314" si="14">IF($D$308=0,"",IF(D301="[for completion]","",D301/$D$308))</f>
        <v/>
      </c>
    </row>
    <row r="302" spans="1:7" s="63" customFormat="1" x14ac:dyDescent="0.25">
      <c r="A302" s="101" t="s">
        <v>1043</v>
      </c>
      <c r="B302" s="65" t="s">
        <v>178</v>
      </c>
      <c r="C302" s="101" t="s">
        <v>193</v>
      </c>
      <c r="D302" s="101" t="s">
        <v>193</v>
      </c>
      <c r="E302" s="65"/>
      <c r="F302" s="548" t="str">
        <f t="shared" si="13"/>
        <v/>
      </c>
      <c r="G302" s="548" t="str">
        <f t="shared" si="14"/>
        <v/>
      </c>
    </row>
    <row r="303" spans="1:7" s="63" customFormat="1" x14ac:dyDescent="0.25">
      <c r="A303" s="101" t="s">
        <v>1044</v>
      </c>
      <c r="B303" s="65" t="s">
        <v>179</v>
      </c>
      <c r="C303" s="101" t="s">
        <v>193</v>
      </c>
      <c r="D303" s="101" t="s">
        <v>193</v>
      </c>
      <c r="E303" s="65"/>
      <c r="F303" s="548" t="str">
        <f t="shared" si="13"/>
        <v/>
      </c>
      <c r="G303" s="548" t="str">
        <f t="shared" si="14"/>
        <v/>
      </c>
    </row>
    <row r="304" spans="1:7" s="63" customFormat="1" x14ac:dyDescent="0.25">
      <c r="A304" s="101" t="s">
        <v>1045</v>
      </c>
      <c r="B304" s="65" t="s">
        <v>180</v>
      </c>
      <c r="C304" s="101" t="s">
        <v>193</v>
      </c>
      <c r="D304" s="101" t="s">
        <v>193</v>
      </c>
      <c r="E304" s="65"/>
      <c r="F304" s="548" t="str">
        <f t="shared" si="13"/>
        <v/>
      </c>
      <c r="G304" s="548" t="str">
        <f t="shared" si="14"/>
        <v/>
      </c>
    </row>
    <row r="305" spans="1:7" s="63" customFormat="1" x14ac:dyDescent="0.25">
      <c r="A305" s="101" t="s">
        <v>1046</v>
      </c>
      <c r="B305" s="65" t="s">
        <v>181</v>
      </c>
      <c r="C305" s="101" t="s">
        <v>193</v>
      </c>
      <c r="D305" s="101" t="s">
        <v>193</v>
      </c>
      <c r="E305" s="65"/>
      <c r="F305" s="548" t="str">
        <f t="shared" si="13"/>
        <v/>
      </c>
      <c r="G305" s="548" t="str">
        <f t="shared" si="14"/>
        <v/>
      </c>
    </row>
    <row r="306" spans="1:7" s="63" customFormat="1" x14ac:dyDescent="0.25">
      <c r="A306" s="101" t="s">
        <v>1047</v>
      </c>
      <c r="B306" s="65" t="s">
        <v>182</v>
      </c>
      <c r="C306" s="101" t="s">
        <v>193</v>
      </c>
      <c r="D306" s="101" t="s">
        <v>193</v>
      </c>
      <c r="E306" s="65"/>
      <c r="F306" s="548" t="str">
        <f t="shared" si="13"/>
        <v/>
      </c>
      <c r="G306" s="548" t="str">
        <f t="shared" si="14"/>
        <v/>
      </c>
    </row>
    <row r="307" spans="1:7" s="63" customFormat="1" x14ac:dyDescent="0.25">
      <c r="A307" s="101" t="s">
        <v>1048</v>
      </c>
      <c r="B307" s="65" t="s">
        <v>176</v>
      </c>
      <c r="C307" s="101" t="s">
        <v>193</v>
      </c>
      <c r="D307" s="101" t="s">
        <v>193</v>
      </c>
      <c r="E307" s="65"/>
      <c r="F307" s="548" t="str">
        <f t="shared" si="13"/>
        <v/>
      </c>
      <c r="G307" s="548" t="str">
        <f t="shared" si="14"/>
        <v/>
      </c>
    </row>
    <row r="308" spans="1:7" s="63" customFormat="1" x14ac:dyDescent="0.25">
      <c r="A308" s="101" t="s">
        <v>1049</v>
      </c>
      <c r="B308" s="68" t="s">
        <v>1</v>
      </c>
      <c r="C308" s="101">
        <f>SUM(C300:C307)</f>
        <v>0</v>
      </c>
      <c r="D308" s="101">
        <f>SUM(D300:D307)</f>
        <v>0</v>
      </c>
      <c r="E308" s="65"/>
      <c r="F308" s="122">
        <f>SUM(F300:F307)</f>
        <v>0</v>
      </c>
      <c r="G308" s="122">
        <f>SUM(G300:G307)</f>
        <v>0</v>
      </c>
    </row>
    <row r="309" spans="1:7" s="63" customFormat="1" hidden="1" outlineLevel="1" x14ac:dyDescent="0.25">
      <c r="A309" s="101" t="s">
        <v>1050</v>
      </c>
      <c r="B309" s="79" t="s">
        <v>183</v>
      </c>
      <c r="C309" s="65"/>
      <c r="D309" s="65"/>
      <c r="E309" s="65"/>
      <c r="F309" s="548" t="str">
        <f t="shared" si="13"/>
        <v/>
      </c>
      <c r="G309" s="548" t="str">
        <f t="shared" si="14"/>
        <v/>
      </c>
    </row>
    <row r="310" spans="1:7" s="63" customFormat="1" hidden="1" outlineLevel="1" x14ac:dyDescent="0.25">
      <c r="A310" s="101" t="s">
        <v>1051</v>
      </c>
      <c r="B310" s="79" t="s">
        <v>184</v>
      </c>
      <c r="C310" s="65"/>
      <c r="D310" s="65"/>
      <c r="E310" s="65"/>
      <c r="F310" s="548" t="str">
        <f t="shared" si="13"/>
        <v/>
      </c>
      <c r="G310" s="548" t="str">
        <f t="shared" si="14"/>
        <v/>
      </c>
    </row>
    <row r="311" spans="1:7" s="63" customFormat="1" hidden="1" outlineLevel="1" x14ac:dyDescent="0.25">
      <c r="A311" s="101" t="s">
        <v>1052</v>
      </c>
      <c r="B311" s="79" t="s">
        <v>185</v>
      </c>
      <c r="C311" s="65"/>
      <c r="D311" s="65"/>
      <c r="E311" s="65"/>
      <c r="F311" s="548" t="str">
        <f t="shared" si="13"/>
        <v/>
      </c>
      <c r="G311" s="548" t="str">
        <f t="shared" si="14"/>
        <v/>
      </c>
    </row>
    <row r="312" spans="1:7" s="63" customFormat="1" hidden="1" outlineLevel="1" x14ac:dyDescent="0.25">
      <c r="A312" s="101" t="s">
        <v>1053</v>
      </c>
      <c r="B312" s="79" t="s">
        <v>186</v>
      </c>
      <c r="C312" s="65"/>
      <c r="D312" s="65"/>
      <c r="E312" s="65"/>
      <c r="F312" s="548" t="str">
        <f t="shared" si="13"/>
        <v/>
      </c>
      <c r="G312" s="548" t="str">
        <f t="shared" si="14"/>
        <v/>
      </c>
    </row>
    <row r="313" spans="1:7" s="63" customFormat="1" hidden="1" outlineLevel="1" x14ac:dyDescent="0.25">
      <c r="A313" s="101" t="s">
        <v>1054</v>
      </c>
      <c r="B313" s="79" t="s">
        <v>187</v>
      </c>
      <c r="C313" s="65"/>
      <c r="D313" s="65"/>
      <c r="E313" s="65"/>
      <c r="F313" s="548" t="str">
        <f t="shared" si="13"/>
        <v/>
      </c>
      <c r="G313" s="548" t="str">
        <f t="shared" si="14"/>
        <v/>
      </c>
    </row>
    <row r="314" spans="1:7" s="63" customFormat="1" hidden="1" outlineLevel="1" x14ac:dyDescent="0.25">
      <c r="A314" s="101" t="s">
        <v>1055</v>
      </c>
      <c r="B314" s="79" t="s">
        <v>188</v>
      </c>
      <c r="C314" s="65"/>
      <c r="D314" s="65"/>
      <c r="E314" s="65"/>
      <c r="F314" s="548" t="str">
        <f t="shared" si="13"/>
        <v/>
      </c>
      <c r="G314" s="548" t="str">
        <f t="shared" si="14"/>
        <v/>
      </c>
    </row>
    <row r="315" spans="1:7" s="63" customFormat="1" hidden="1" outlineLevel="1" x14ac:dyDescent="0.25">
      <c r="A315" s="101" t="s">
        <v>1056</v>
      </c>
      <c r="B315" s="79"/>
      <c r="C315" s="65"/>
      <c r="D315" s="65"/>
      <c r="E315" s="65"/>
      <c r="F315" s="548"/>
      <c r="G315" s="548"/>
    </row>
    <row r="316" spans="1:7" s="63" customFormat="1" hidden="1" outlineLevel="1" x14ac:dyDescent="0.25">
      <c r="A316" s="101" t="s">
        <v>1057</v>
      </c>
      <c r="B316" s="79"/>
      <c r="C316" s="65"/>
      <c r="D316" s="65"/>
      <c r="E316" s="65"/>
      <c r="F316" s="548"/>
      <c r="G316" s="548"/>
    </row>
    <row r="317" spans="1:7" s="63" customFormat="1" hidden="1" outlineLevel="1" x14ac:dyDescent="0.25">
      <c r="A317" s="101" t="s">
        <v>1058</v>
      </c>
      <c r="B317" s="79"/>
      <c r="C317" s="65"/>
      <c r="D317" s="65"/>
      <c r="E317" s="65"/>
      <c r="F317" s="122"/>
      <c r="G317" s="122"/>
    </row>
    <row r="318" spans="1:7" s="63" customFormat="1" ht="15" customHeight="1" collapsed="1" x14ac:dyDescent="0.25">
      <c r="A318" s="70"/>
      <c r="B318" s="72" t="s">
        <v>1121</v>
      </c>
      <c r="C318" s="70" t="s">
        <v>158</v>
      </c>
      <c r="D318" s="70" t="s">
        <v>62</v>
      </c>
      <c r="E318" s="70"/>
      <c r="F318" s="556" t="s">
        <v>151</v>
      </c>
      <c r="G318" s="556" t="s">
        <v>156</v>
      </c>
    </row>
    <row r="319" spans="1:7" s="51" customFormat="1" x14ac:dyDescent="0.25">
      <c r="A319" s="101" t="s">
        <v>1059</v>
      </c>
      <c r="B319" s="52" t="s">
        <v>143</v>
      </c>
      <c r="C319" s="101" t="s">
        <v>193</v>
      </c>
      <c r="D319" s="101"/>
      <c r="E319" s="52"/>
      <c r="F319" s="122"/>
      <c r="G319" s="122"/>
    </row>
    <row r="320" spans="1:7" s="51" customFormat="1" x14ac:dyDescent="0.25">
      <c r="A320" s="65"/>
      <c r="B320" s="52"/>
      <c r="C320" s="101"/>
      <c r="D320" s="101"/>
      <c r="E320" s="52"/>
      <c r="F320" s="122"/>
      <c r="G320" s="122"/>
    </row>
    <row r="321" spans="1:7" s="63" customFormat="1" x14ac:dyDescent="0.25">
      <c r="A321" s="65"/>
      <c r="B321" s="97" t="s">
        <v>255</v>
      </c>
      <c r="C321" s="101"/>
      <c r="D321" s="101"/>
      <c r="E321" s="65"/>
      <c r="F321" s="122"/>
      <c r="G321" s="122"/>
    </row>
    <row r="322" spans="1:7" s="63" customFormat="1" x14ac:dyDescent="0.25">
      <c r="A322" s="101" t="s">
        <v>1060</v>
      </c>
      <c r="B322" s="65" t="s">
        <v>175</v>
      </c>
      <c r="C322" s="101" t="s">
        <v>193</v>
      </c>
      <c r="D322" s="101" t="s">
        <v>193</v>
      </c>
      <c r="E322" s="65"/>
      <c r="F322" s="548" t="str">
        <f>IF($C$330=0,"",IF(C322="[Mark as ND1 if not relevant]","",C322/$C$330))</f>
        <v/>
      </c>
      <c r="G322" s="548" t="str">
        <f>IF($D$330=0,"",IF(D322="[Mark as ND1 if not relevant]","",D322/$D$330))</f>
        <v/>
      </c>
    </row>
    <row r="323" spans="1:7" s="63" customFormat="1" x14ac:dyDescent="0.25">
      <c r="A323" s="101" t="s">
        <v>1061</v>
      </c>
      <c r="B323" s="65" t="s">
        <v>177</v>
      </c>
      <c r="C323" s="101" t="s">
        <v>193</v>
      </c>
      <c r="D323" s="101" t="s">
        <v>193</v>
      </c>
      <c r="E323" s="65"/>
      <c r="F323" s="548" t="str">
        <f t="shared" ref="F323:F329" si="15">IF($C$330=0,"",IF(C323="[Mark as ND1 if not relevant]","",C323/$C$330))</f>
        <v/>
      </c>
      <c r="G323" s="548" t="str">
        <f t="shared" ref="G323:G329" si="16">IF($D$330=0,"",IF(D323="[Mark as ND1 if not relevant]","",D323/$D$330))</f>
        <v/>
      </c>
    </row>
    <row r="324" spans="1:7" s="63" customFormat="1" x14ac:dyDescent="0.25">
      <c r="A324" s="101" t="s">
        <v>1062</v>
      </c>
      <c r="B324" s="65" t="s">
        <v>178</v>
      </c>
      <c r="C324" s="101" t="s">
        <v>193</v>
      </c>
      <c r="D324" s="101" t="s">
        <v>193</v>
      </c>
      <c r="E324" s="65"/>
      <c r="F324" s="548" t="str">
        <f t="shared" si="15"/>
        <v/>
      </c>
      <c r="G324" s="548" t="str">
        <f t="shared" si="16"/>
        <v/>
      </c>
    </row>
    <row r="325" spans="1:7" s="63" customFormat="1" x14ac:dyDescent="0.25">
      <c r="A325" s="101" t="s">
        <v>1063</v>
      </c>
      <c r="B325" s="65" t="s">
        <v>179</v>
      </c>
      <c r="C325" s="101" t="s">
        <v>193</v>
      </c>
      <c r="D325" s="101" t="s">
        <v>193</v>
      </c>
      <c r="E325" s="65"/>
      <c r="F325" s="548" t="str">
        <f t="shared" si="15"/>
        <v/>
      </c>
      <c r="G325" s="548" t="str">
        <f t="shared" si="16"/>
        <v/>
      </c>
    </row>
    <row r="326" spans="1:7" s="63" customFormat="1" x14ac:dyDescent="0.25">
      <c r="A326" s="101" t="s">
        <v>1064</v>
      </c>
      <c r="B326" s="65" t="s">
        <v>180</v>
      </c>
      <c r="C326" s="101" t="s">
        <v>193</v>
      </c>
      <c r="D326" s="101" t="s">
        <v>193</v>
      </c>
      <c r="E326" s="65"/>
      <c r="F326" s="548" t="str">
        <f t="shared" si="15"/>
        <v/>
      </c>
      <c r="G326" s="548" t="str">
        <f t="shared" si="16"/>
        <v/>
      </c>
    </row>
    <row r="327" spans="1:7" s="63" customFormat="1" x14ac:dyDescent="0.25">
      <c r="A327" s="101" t="s">
        <v>1065</v>
      </c>
      <c r="B327" s="65" t="s">
        <v>181</v>
      </c>
      <c r="C327" s="101" t="s">
        <v>193</v>
      </c>
      <c r="D327" s="101" t="s">
        <v>193</v>
      </c>
      <c r="E327" s="65"/>
      <c r="F327" s="548" t="str">
        <f t="shared" si="15"/>
        <v/>
      </c>
      <c r="G327" s="548" t="str">
        <f t="shared" si="16"/>
        <v/>
      </c>
    </row>
    <row r="328" spans="1:7" s="63" customFormat="1" x14ac:dyDescent="0.25">
      <c r="A328" s="101" t="s">
        <v>1066</v>
      </c>
      <c r="B328" s="65" t="s">
        <v>182</v>
      </c>
      <c r="C328" s="101" t="s">
        <v>193</v>
      </c>
      <c r="D328" s="101" t="s">
        <v>193</v>
      </c>
      <c r="E328" s="65"/>
      <c r="F328" s="548" t="str">
        <f t="shared" si="15"/>
        <v/>
      </c>
      <c r="G328" s="548" t="str">
        <f t="shared" si="16"/>
        <v/>
      </c>
    </row>
    <row r="329" spans="1:7" s="63" customFormat="1" x14ac:dyDescent="0.25">
      <c r="A329" s="101" t="s">
        <v>1067</v>
      </c>
      <c r="B329" s="65" t="s">
        <v>176</v>
      </c>
      <c r="C329" s="101" t="s">
        <v>193</v>
      </c>
      <c r="D329" s="101" t="s">
        <v>193</v>
      </c>
      <c r="E329" s="65"/>
      <c r="F329" s="548" t="str">
        <f t="shared" si="15"/>
        <v/>
      </c>
      <c r="G329" s="548" t="str">
        <f t="shared" si="16"/>
        <v/>
      </c>
    </row>
    <row r="330" spans="1:7" s="63" customFormat="1" x14ac:dyDescent="0.25">
      <c r="A330" s="101" t="s">
        <v>1068</v>
      </c>
      <c r="B330" s="68" t="s">
        <v>1</v>
      </c>
      <c r="C330" s="65">
        <f>SUM(C322:C329)</f>
        <v>0</v>
      </c>
      <c r="D330" s="65">
        <f>SUM(D322:D329)</f>
        <v>0</v>
      </c>
      <c r="E330" s="65"/>
      <c r="F330" s="122">
        <f>SUM(F322:F329)</f>
        <v>0</v>
      </c>
      <c r="G330" s="122">
        <f>SUM(G322:G329)</f>
        <v>0</v>
      </c>
    </row>
    <row r="331" spans="1:7" s="63" customFormat="1" hidden="1" outlineLevel="1" x14ac:dyDescent="0.25">
      <c r="A331" s="101" t="s">
        <v>1069</v>
      </c>
      <c r="B331" s="79" t="s">
        <v>183</v>
      </c>
      <c r="C331" s="65"/>
      <c r="D331" s="65"/>
      <c r="E331" s="65"/>
      <c r="F331" s="548" t="str">
        <f t="shared" ref="F331:F336" si="17">IF($C$330=0,"",IF(C331="[for completion]","",C331/$C$330))</f>
        <v/>
      </c>
      <c r="G331" s="548" t="str">
        <f t="shared" ref="G331:G336" si="18">IF($D$330=0,"",IF(D331="[for completion]","",D331/$D$330))</f>
        <v/>
      </c>
    </row>
    <row r="332" spans="1:7" s="63" customFormat="1" hidden="1" outlineLevel="1" x14ac:dyDescent="0.25">
      <c r="A332" s="101" t="s">
        <v>1070</v>
      </c>
      <c r="B332" s="79" t="s">
        <v>184</v>
      </c>
      <c r="C332" s="65"/>
      <c r="D332" s="65"/>
      <c r="E332" s="65"/>
      <c r="F332" s="548" t="str">
        <f t="shared" si="17"/>
        <v/>
      </c>
      <c r="G332" s="548" t="str">
        <f t="shared" si="18"/>
        <v/>
      </c>
    </row>
    <row r="333" spans="1:7" s="63" customFormat="1" hidden="1" outlineLevel="1" x14ac:dyDescent="0.25">
      <c r="A333" s="101" t="s">
        <v>1071</v>
      </c>
      <c r="B333" s="79" t="s">
        <v>185</v>
      </c>
      <c r="C333" s="65"/>
      <c r="D333" s="65"/>
      <c r="E333" s="65"/>
      <c r="F333" s="548" t="str">
        <f t="shared" si="17"/>
        <v/>
      </c>
      <c r="G333" s="548" t="str">
        <f t="shared" si="18"/>
        <v/>
      </c>
    </row>
    <row r="334" spans="1:7" s="63" customFormat="1" hidden="1" outlineLevel="1" x14ac:dyDescent="0.25">
      <c r="A334" s="101" t="s">
        <v>1072</v>
      </c>
      <c r="B334" s="79" t="s">
        <v>186</v>
      </c>
      <c r="C334" s="65"/>
      <c r="D334" s="65"/>
      <c r="E334" s="65"/>
      <c r="F334" s="548" t="str">
        <f t="shared" si="17"/>
        <v/>
      </c>
      <c r="G334" s="548" t="str">
        <f t="shared" si="18"/>
        <v/>
      </c>
    </row>
    <row r="335" spans="1:7" s="63" customFormat="1" hidden="1" outlineLevel="1" x14ac:dyDescent="0.25">
      <c r="A335" s="101" t="s">
        <v>1073</v>
      </c>
      <c r="B335" s="79" t="s">
        <v>187</v>
      </c>
      <c r="C335" s="65"/>
      <c r="D335" s="65"/>
      <c r="E335" s="65"/>
      <c r="F335" s="548" t="str">
        <f t="shared" si="17"/>
        <v/>
      </c>
      <c r="G335" s="548" t="str">
        <f t="shared" si="18"/>
        <v/>
      </c>
    </row>
    <row r="336" spans="1:7" s="63" customFormat="1" hidden="1" outlineLevel="1" x14ac:dyDescent="0.25">
      <c r="A336" s="101" t="s">
        <v>1074</v>
      </c>
      <c r="B336" s="79" t="s">
        <v>188</v>
      </c>
      <c r="C336" s="65"/>
      <c r="D336" s="65"/>
      <c r="E336" s="65"/>
      <c r="F336" s="548" t="str">
        <f t="shared" si="17"/>
        <v/>
      </c>
      <c r="G336" s="548" t="str">
        <f t="shared" si="18"/>
        <v/>
      </c>
    </row>
    <row r="337" spans="1:7" s="63" customFormat="1" hidden="1" outlineLevel="1" x14ac:dyDescent="0.25">
      <c r="A337" s="101" t="s">
        <v>1075</v>
      </c>
      <c r="B337" s="79"/>
      <c r="C337" s="65"/>
      <c r="D337" s="65"/>
      <c r="E337" s="65"/>
      <c r="F337" s="548"/>
      <c r="G337" s="548"/>
    </row>
    <row r="338" spans="1:7" s="63" customFormat="1" hidden="1" outlineLevel="1" x14ac:dyDescent="0.25">
      <c r="A338" s="101" t="s">
        <v>1076</v>
      </c>
      <c r="B338" s="79"/>
      <c r="C338" s="65"/>
      <c r="D338" s="65"/>
      <c r="E338" s="65"/>
      <c r="F338" s="548"/>
      <c r="G338" s="548"/>
    </row>
    <row r="339" spans="1:7" s="63" customFormat="1" hidden="1" outlineLevel="1" x14ac:dyDescent="0.25">
      <c r="A339" s="101" t="s">
        <v>1077</v>
      </c>
      <c r="B339" s="79"/>
      <c r="C339" s="65"/>
      <c r="D339" s="65"/>
      <c r="E339" s="65"/>
      <c r="F339" s="548"/>
      <c r="G339" s="122"/>
    </row>
    <row r="340" spans="1:7" ht="15" customHeight="1" collapsed="1" x14ac:dyDescent="0.25">
      <c r="A340" s="70"/>
      <c r="B340" s="72" t="s">
        <v>1122</v>
      </c>
      <c r="C340" s="70" t="s">
        <v>144</v>
      </c>
      <c r="D340" s="40"/>
      <c r="E340" s="40"/>
      <c r="F340" s="556"/>
      <c r="G340" s="555"/>
    </row>
    <row r="341" spans="1:7" x14ac:dyDescent="0.25">
      <c r="A341" s="101" t="s">
        <v>1078</v>
      </c>
      <c r="B341" s="66" t="s">
        <v>31</v>
      </c>
      <c r="C341" s="101" t="s">
        <v>193</v>
      </c>
      <c r="G341" s="122"/>
    </row>
    <row r="342" spans="1:7" x14ac:dyDescent="0.25">
      <c r="A342" s="101" t="s">
        <v>1079</v>
      </c>
      <c r="B342" s="66" t="s">
        <v>32</v>
      </c>
      <c r="C342" s="101" t="s">
        <v>193</v>
      </c>
      <c r="G342" s="122"/>
    </row>
    <row r="343" spans="1:7" x14ac:dyDescent="0.25">
      <c r="A343" s="101" t="s">
        <v>1080</v>
      </c>
      <c r="B343" s="66" t="s">
        <v>145</v>
      </c>
      <c r="C343" s="101" t="s">
        <v>193</v>
      </c>
      <c r="G343" s="122"/>
    </row>
    <row r="344" spans="1:7" x14ac:dyDescent="0.25">
      <c r="A344" s="101" t="s">
        <v>1081</v>
      </c>
      <c r="B344" s="53" t="s">
        <v>33</v>
      </c>
      <c r="C344" s="101" t="s">
        <v>193</v>
      </c>
      <c r="G344" s="122"/>
    </row>
    <row r="345" spans="1:7" x14ac:dyDescent="0.25">
      <c r="A345" s="101" t="s">
        <v>1082</v>
      </c>
      <c r="B345" s="53" t="s">
        <v>79</v>
      </c>
      <c r="C345" s="101" t="s">
        <v>193</v>
      </c>
      <c r="G345" s="122"/>
    </row>
    <row r="346" spans="1:7" s="51" customFormat="1" x14ac:dyDescent="0.25">
      <c r="A346" s="101" t="s">
        <v>1083</v>
      </c>
      <c r="B346" s="53" t="s">
        <v>134</v>
      </c>
      <c r="C346" s="101" t="s">
        <v>193</v>
      </c>
      <c r="D346" s="52"/>
      <c r="E346" s="52"/>
      <c r="F346" s="122"/>
      <c r="G346" s="122"/>
    </row>
    <row r="347" spans="1:7" s="63" customFormat="1" x14ac:dyDescent="0.25">
      <c r="A347" s="101" t="s">
        <v>1084</v>
      </c>
      <c r="B347" s="66" t="s">
        <v>217</v>
      </c>
      <c r="C347" s="101" t="s">
        <v>193</v>
      </c>
      <c r="D347" s="65"/>
      <c r="E347" s="65"/>
      <c r="F347" s="122"/>
      <c r="G347" s="122"/>
    </row>
    <row r="348" spans="1:7" x14ac:dyDescent="0.25">
      <c r="A348" s="101" t="s">
        <v>1085</v>
      </c>
      <c r="B348" s="53" t="s">
        <v>34</v>
      </c>
      <c r="C348" s="101" t="s">
        <v>193</v>
      </c>
      <c r="G348" s="122"/>
    </row>
    <row r="349" spans="1:7" x14ac:dyDescent="0.25">
      <c r="A349" s="101" t="s">
        <v>1086</v>
      </c>
      <c r="B349" s="66" t="s">
        <v>218</v>
      </c>
      <c r="C349" s="101" t="s">
        <v>193</v>
      </c>
      <c r="G349" s="122"/>
    </row>
    <row r="350" spans="1:7" x14ac:dyDescent="0.25">
      <c r="A350" s="101" t="s">
        <v>1087</v>
      </c>
      <c r="B350" s="53" t="s">
        <v>2</v>
      </c>
      <c r="C350" s="101" t="s">
        <v>193</v>
      </c>
      <c r="G350" s="122"/>
    </row>
    <row r="351" spans="1:7" s="63" customFormat="1" hidden="1" outlineLevel="1" x14ac:dyDescent="0.25">
      <c r="A351" s="101" t="s">
        <v>1088</v>
      </c>
      <c r="B351" s="79" t="s">
        <v>166</v>
      </c>
      <c r="C351" s="101"/>
      <c r="D351" s="65"/>
      <c r="E351" s="65"/>
      <c r="F351" s="122"/>
      <c r="G351" s="122"/>
    </row>
    <row r="352" spans="1:7" s="63" customFormat="1" hidden="1" outlineLevel="1" x14ac:dyDescent="0.25">
      <c r="A352" s="101" t="s">
        <v>1089</v>
      </c>
      <c r="B352" s="79" t="s">
        <v>161</v>
      </c>
      <c r="C352" s="101"/>
      <c r="D352" s="65"/>
      <c r="E352" s="65"/>
      <c r="F352" s="122"/>
      <c r="G352" s="122"/>
    </row>
    <row r="353" spans="1:7" s="63" customFormat="1" hidden="1" outlineLevel="1" x14ac:dyDescent="0.25">
      <c r="A353" s="101" t="s">
        <v>1090</v>
      </c>
      <c r="B353" s="79" t="s">
        <v>161</v>
      </c>
      <c r="C353" s="101"/>
      <c r="D353" s="65"/>
      <c r="E353" s="65"/>
      <c r="F353" s="122"/>
      <c r="G353" s="122"/>
    </row>
    <row r="354" spans="1:7" s="63" customFormat="1" hidden="1" outlineLevel="1" x14ac:dyDescent="0.25">
      <c r="A354" s="101" t="s">
        <v>1091</v>
      </c>
      <c r="B354" s="79" t="s">
        <v>161</v>
      </c>
      <c r="C354" s="101"/>
      <c r="D354" s="65"/>
      <c r="E354" s="65"/>
      <c r="F354" s="122"/>
      <c r="G354" s="122"/>
    </row>
    <row r="355" spans="1:7" s="63" customFormat="1" hidden="1" outlineLevel="1" x14ac:dyDescent="0.25">
      <c r="A355" s="101" t="s">
        <v>1092</v>
      </c>
      <c r="B355" s="79" t="s">
        <v>161</v>
      </c>
      <c r="C355" s="101"/>
      <c r="D355" s="65"/>
      <c r="E355" s="65"/>
      <c r="F355" s="122"/>
      <c r="G355" s="122"/>
    </row>
    <row r="356" spans="1:7" s="63" customFormat="1" hidden="1" outlineLevel="1" x14ac:dyDescent="0.25">
      <c r="A356" s="101" t="s">
        <v>1093</v>
      </c>
      <c r="B356" s="79" t="s">
        <v>161</v>
      </c>
      <c r="C356" s="101"/>
      <c r="D356" s="65"/>
      <c r="E356" s="65"/>
      <c r="F356" s="122"/>
      <c r="G356" s="122"/>
    </row>
    <row r="357" spans="1:7" s="63" customFormat="1" hidden="1" outlineLevel="1" x14ac:dyDescent="0.25">
      <c r="A357" s="101" t="s">
        <v>1094</v>
      </c>
      <c r="B357" s="79" t="s">
        <v>161</v>
      </c>
      <c r="C357" s="101"/>
      <c r="D357" s="65"/>
      <c r="E357" s="65"/>
      <c r="F357" s="122"/>
      <c r="G357" s="122"/>
    </row>
    <row r="358" spans="1:7" s="63" customFormat="1" hidden="1" outlineLevel="1" x14ac:dyDescent="0.25">
      <c r="A358" s="101" t="s">
        <v>1095</v>
      </c>
      <c r="B358" s="79" t="s">
        <v>161</v>
      </c>
      <c r="C358" s="101"/>
      <c r="D358" s="65"/>
      <c r="E358" s="65"/>
      <c r="F358" s="122"/>
      <c r="G358" s="122"/>
    </row>
    <row r="359" spans="1:7" s="63" customFormat="1" hidden="1" outlineLevel="1" x14ac:dyDescent="0.25">
      <c r="A359" s="101" t="s">
        <v>1096</v>
      </c>
      <c r="B359" s="79" t="s">
        <v>161</v>
      </c>
      <c r="C359" s="101"/>
      <c r="D359" s="65"/>
      <c r="E359" s="65"/>
      <c r="F359" s="122"/>
      <c r="G359" s="122"/>
    </row>
    <row r="360" spans="1:7" s="63" customFormat="1" hidden="1" outlineLevel="1" x14ac:dyDescent="0.25">
      <c r="A360" s="101" t="s">
        <v>1097</v>
      </c>
      <c r="B360" s="79" t="s">
        <v>161</v>
      </c>
      <c r="C360" s="101"/>
      <c r="D360" s="65"/>
      <c r="E360" s="65"/>
      <c r="F360" s="122"/>
      <c r="G360" s="122"/>
    </row>
    <row r="361" spans="1:7" s="63" customFormat="1" hidden="1" outlineLevel="1" x14ac:dyDescent="0.25">
      <c r="A361" s="101" t="s">
        <v>1098</v>
      </c>
      <c r="B361" s="79" t="s">
        <v>161</v>
      </c>
      <c r="C361" s="101"/>
      <c r="D361" s="65"/>
      <c r="E361" s="65"/>
      <c r="F361" s="122"/>
      <c r="G361" s="122"/>
    </row>
    <row r="362" spans="1:7" hidden="1" outlineLevel="1" x14ac:dyDescent="0.25">
      <c r="A362" s="101" t="s">
        <v>1099</v>
      </c>
      <c r="B362" s="79" t="s">
        <v>161</v>
      </c>
      <c r="C362" s="101"/>
    </row>
    <row r="363" spans="1:7" hidden="1" outlineLevel="1" x14ac:dyDescent="0.25">
      <c r="A363" s="101" t="s">
        <v>1100</v>
      </c>
      <c r="B363" s="79" t="s">
        <v>161</v>
      </c>
      <c r="C363" s="101"/>
    </row>
    <row r="364" spans="1:7" hidden="1" outlineLevel="1" x14ac:dyDescent="0.25">
      <c r="A364" s="101" t="s">
        <v>1101</v>
      </c>
      <c r="B364" s="79" t="s">
        <v>161</v>
      </c>
      <c r="C364" s="101"/>
    </row>
    <row r="365" spans="1:7" hidden="1" outlineLevel="1" x14ac:dyDescent="0.25">
      <c r="A365" s="101" t="s">
        <v>1102</v>
      </c>
      <c r="B365" s="79" t="s">
        <v>161</v>
      </c>
      <c r="C365" s="101"/>
    </row>
    <row r="366" spans="1:7" hidden="1" outlineLevel="1" x14ac:dyDescent="0.25">
      <c r="A366" s="101" t="s">
        <v>1103</v>
      </c>
      <c r="B366" s="79" t="s">
        <v>161</v>
      </c>
      <c r="C366" s="101"/>
    </row>
    <row r="367" spans="1:7" hidden="1" outlineLevel="1" x14ac:dyDescent="0.25">
      <c r="A367" s="101" t="s">
        <v>1104</v>
      </c>
      <c r="B367" s="79" t="s">
        <v>161</v>
      </c>
      <c r="C367" s="101"/>
    </row>
    <row r="368" spans="1:7" collapsed="1" x14ac:dyDescent="0.25">
      <c r="C368" s="101"/>
    </row>
    <row r="369" spans="3:3" x14ac:dyDescent="0.25">
      <c r="C369" s="101"/>
    </row>
    <row r="370" spans="3:3" x14ac:dyDescent="0.25">
      <c r="C370" s="101"/>
    </row>
    <row r="371" spans="3:3" x14ac:dyDescent="0.25">
      <c r="C371" s="101"/>
    </row>
  </sheetData>
  <sheetProtection password="D161" sheet="1" objects="1" scenarios="1" formatCells="0" formatColumns="0" formatRows="0" insertColumns="0" insertRows="0" insertHyperlinks="0" deleteColumns="0" deleteRows="0" sort="0" autoFilter="0" pivotTables="0"/>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rintOptions horizontalCentered="1"/>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6" man="1"/>
    <brk id="165" max="6" man="1"/>
    <brk id="26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B22" sqref="B22"/>
    </sheetView>
  </sheetViews>
  <sheetFormatPr baseColWidth="10" defaultColWidth="11.42578125" defaultRowHeight="15" outlineLevelRow="1" x14ac:dyDescent="0.25"/>
  <cols>
    <col min="1" max="1" width="16.28515625" style="62" customWidth="1"/>
    <col min="2" max="2" width="89.85546875" style="5" bestFit="1" customWidth="1"/>
    <col min="3" max="3" width="134.7109375" style="16" customWidth="1"/>
    <col min="4" max="13" width="11.42578125" style="16"/>
  </cols>
  <sheetData>
    <row r="1" spans="1:13" ht="31.15" x14ac:dyDescent="0.3">
      <c r="A1" s="22" t="s">
        <v>264</v>
      </c>
      <c r="B1" s="22"/>
      <c r="C1" s="3"/>
    </row>
    <row r="2" spans="1:13" x14ac:dyDescent="0.25">
      <c r="B2" s="3"/>
      <c r="C2" s="560"/>
    </row>
    <row r="3" spans="1:13" ht="14.45" x14ac:dyDescent="0.3">
      <c r="A3" s="90" t="s">
        <v>68</v>
      </c>
      <c r="B3" s="45"/>
      <c r="C3" s="3"/>
    </row>
    <row r="4" spans="1:13" x14ac:dyDescent="0.25">
      <c r="C4" s="3"/>
    </row>
    <row r="5" spans="1:13" ht="37.5" x14ac:dyDescent="0.25">
      <c r="A5" s="21" t="s">
        <v>233</v>
      </c>
      <c r="B5" s="21" t="s">
        <v>1152</v>
      </c>
      <c r="C5" s="20" t="s">
        <v>1571</v>
      </c>
    </row>
    <row r="6" spans="1:13" ht="45" x14ac:dyDescent="0.25">
      <c r="A6" s="84" t="s">
        <v>1123</v>
      </c>
      <c r="B6" s="13" t="s">
        <v>250</v>
      </c>
      <c r="C6" s="575" t="s">
        <v>1574</v>
      </c>
    </row>
    <row r="7" spans="1:13" s="95" customFormat="1" x14ac:dyDescent="0.25">
      <c r="A7" s="100" t="s">
        <v>1124</v>
      </c>
      <c r="B7" s="55" t="s">
        <v>251</v>
      </c>
      <c r="C7" s="575" t="s">
        <v>1575</v>
      </c>
      <c r="D7" s="98"/>
      <c r="E7" s="98"/>
      <c r="F7" s="98"/>
      <c r="G7" s="98"/>
      <c r="H7" s="98"/>
      <c r="I7" s="98"/>
      <c r="J7" s="98"/>
      <c r="K7" s="98"/>
      <c r="L7" s="98"/>
      <c r="M7" s="98"/>
    </row>
    <row r="8" spans="1:13" s="95" customFormat="1" x14ac:dyDescent="0.25">
      <c r="A8" s="100" t="s">
        <v>1125</v>
      </c>
      <c r="B8" s="55" t="s">
        <v>252</v>
      </c>
      <c r="C8" s="575" t="s">
        <v>1576</v>
      </c>
      <c r="D8" s="98"/>
      <c r="E8" s="98"/>
      <c r="F8" s="98"/>
      <c r="G8" s="98"/>
      <c r="H8" s="98"/>
      <c r="I8" s="98"/>
      <c r="J8" s="98"/>
      <c r="K8" s="98"/>
      <c r="L8" s="98"/>
      <c r="M8" s="98"/>
    </row>
    <row r="9" spans="1:13" x14ac:dyDescent="0.25">
      <c r="A9" s="100" t="s">
        <v>1126</v>
      </c>
      <c r="B9" s="13" t="s">
        <v>67</v>
      </c>
      <c r="C9" s="575" t="s">
        <v>1561</v>
      </c>
    </row>
    <row r="10" spans="1:13" ht="44.25" customHeight="1" x14ac:dyDescent="0.25">
      <c r="A10" s="100" t="s">
        <v>1127</v>
      </c>
      <c r="B10" s="55" t="s">
        <v>260</v>
      </c>
      <c r="C10" s="575" t="s">
        <v>1565</v>
      </c>
    </row>
    <row r="11" spans="1:13" s="95" customFormat="1" ht="54.75" customHeight="1" x14ac:dyDescent="0.25">
      <c r="A11" s="100" t="s">
        <v>1128</v>
      </c>
      <c r="B11" s="55" t="s">
        <v>261</v>
      </c>
      <c r="C11" s="575" t="s">
        <v>1562</v>
      </c>
      <c r="D11" s="98"/>
      <c r="E11" s="98"/>
      <c r="F11" s="98"/>
      <c r="G11" s="98"/>
      <c r="H11" s="98"/>
      <c r="I11" s="98"/>
      <c r="J11" s="98"/>
      <c r="K11" s="98"/>
      <c r="L11" s="98"/>
      <c r="M11" s="98"/>
    </row>
    <row r="12" spans="1:13" ht="30" x14ac:dyDescent="0.25">
      <c r="A12" s="100" t="s">
        <v>1129</v>
      </c>
      <c r="B12" s="13" t="s">
        <v>254</v>
      </c>
      <c r="C12" s="575" t="s">
        <v>1566</v>
      </c>
    </row>
    <row r="13" spans="1:13" s="95" customFormat="1" x14ac:dyDescent="0.25">
      <c r="A13" s="100" t="s">
        <v>1130</v>
      </c>
      <c r="B13" s="55" t="s">
        <v>269</v>
      </c>
      <c r="C13" s="575" t="s">
        <v>193</v>
      </c>
      <c r="D13" s="98"/>
      <c r="E13" s="98"/>
      <c r="F13" s="98"/>
      <c r="G13" s="98"/>
      <c r="H13" s="98"/>
      <c r="I13" s="98"/>
      <c r="J13" s="98"/>
      <c r="K13" s="98"/>
      <c r="L13" s="98"/>
      <c r="M13" s="98"/>
    </row>
    <row r="14" spans="1:13" s="95" customFormat="1" ht="30" x14ac:dyDescent="0.25">
      <c r="A14" s="100" t="s">
        <v>1131</v>
      </c>
      <c r="B14" s="55" t="s">
        <v>270</v>
      </c>
      <c r="C14" s="575" t="s">
        <v>1567</v>
      </c>
      <c r="D14" s="98"/>
      <c r="E14" s="98"/>
      <c r="F14" s="98"/>
      <c r="G14" s="98"/>
      <c r="H14" s="98"/>
      <c r="I14" s="98"/>
      <c r="J14" s="98"/>
      <c r="K14" s="98"/>
      <c r="L14" s="98"/>
      <c r="M14" s="98"/>
    </row>
    <row r="15" spans="1:13" s="95" customFormat="1" x14ac:dyDescent="0.25">
      <c r="A15" s="100" t="s">
        <v>1132</v>
      </c>
      <c r="B15" s="55" t="s">
        <v>253</v>
      </c>
      <c r="C15" s="575" t="s">
        <v>1563</v>
      </c>
      <c r="D15" s="98"/>
      <c r="E15" s="98"/>
      <c r="F15" s="98"/>
      <c r="G15" s="98"/>
      <c r="H15" s="98"/>
      <c r="I15" s="98"/>
      <c r="J15" s="98"/>
      <c r="K15" s="98"/>
      <c r="L15" s="98"/>
      <c r="M15" s="98"/>
    </row>
    <row r="16" spans="1:13" ht="150" x14ac:dyDescent="0.25">
      <c r="A16" s="100" t="s">
        <v>1133</v>
      </c>
      <c r="B16" s="15" t="s">
        <v>271</v>
      </c>
      <c r="C16" s="575" t="s">
        <v>1568</v>
      </c>
    </row>
    <row r="17" spans="1:13" ht="30" customHeight="1" x14ac:dyDescent="0.25">
      <c r="A17" s="100" t="s">
        <v>1134</v>
      </c>
      <c r="B17" s="15" t="s">
        <v>160</v>
      </c>
      <c r="C17" s="575" t="s">
        <v>1569</v>
      </c>
    </row>
    <row r="18" spans="1:13" x14ac:dyDescent="0.25">
      <c r="A18" s="100" t="s">
        <v>1135</v>
      </c>
      <c r="B18" s="15" t="s">
        <v>157</v>
      </c>
      <c r="C18" s="575" t="s">
        <v>1570</v>
      </c>
    </row>
    <row r="19" spans="1:13" s="62" customFormat="1" outlineLevel="1" x14ac:dyDescent="0.25">
      <c r="A19" s="100" t="s">
        <v>1136</v>
      </c>
      <c r="B19" s="15" t="s">
        <v>1155</v>
      </c>
      <c r="C19" s="65"/>
      <c r="D19" s="16"/>
      <c r="E19" s="16"/>
      <c r="F19" s="16"/>
      <c r="G19" s="16"/>
      <c r="H19" s="16"/>
      <c r="I19" s="16"/>
      <c r="J19" s="16"/>
      <c r="K19" s="16"/>
      <c r="L19" s="16"/>
      <c r="M19" s="16"/>
    </row>
    <row r="20" spans="1:13" s="95" customFormat="1" outlineLevel="1" x14ac:dyDescent="0.25">
      <c r="A20" s="100" t="s">
        <v>1137</v>
      </c>
      <c r="B20" s="99"/>
      <c r="C20" s="96"/>
      <c r="D20" s="98"/>
      <c r="E20" s="98"/>
      <c r="F20" s="98"/>
      <c r="G20" s="98"/>
      <c r="H20" s="98"/>
      <c r="I20" s="98"/>
      <c r="J20" s="98"/>
      <c r="K20" s="98"/>
      <c r="L20" s="98"/>
      <c r="M20" s="98"/>
    </row>
    <row r="21" spans="1:13" s="95" customFormat="1" outlineLevel="1" x14ac:dyDescent="0.25">
      <c r="A21" s="100" t="s">
        <v>1138</v>
      </c>
      <c r="B21" s="99"/>
      <c r="C21" s="96"/>
      <c r="D21" s="98"/>
      <c r="E21" s="98"/>
      <c r="F21" s="98"/>
      <c r="G21" s="98"/>
      <c r="H21" s="98"/>
      <c r="I21" s="98"/>
      <c r="J21" s="98"/>
      <c r="K21" s="98"/>
      <c r="L21" s="98"/>
      <c r="M21" s="98"/>
    </row>
    <row r="22" spans="1:13" s="95" customFormat="1" outlineLevel="1" x14ac:dyDescent="0.25">
      <c r="A22" s="100" t="s">
        <v>1139</v>
      </c>
      <c r="B22" s="99"/>
      <c r="C22" s="96"/>
      <c r="D22" s="98"/>
      <c r="E22" s="98"/>
      <c r="F22" s="98"/>
      <c r="G22" s="98"/>
      <c r="H22" s="98"/>
      <c r="I22" s="98"/>
      <c r="J22" s="98"/>
      <c r="K22" s="98"/>
      <c r="L22" s="98"/>
      <c r="M22" s="98"/>
    </row>
    <row r="23" spans="1:13" s="95" customFormat="1" outlineLevel="1" x14ac:dyDescent="0.25">
      <c r="A23" s="100" t="s">
        <v>1140</v>
      </c>
      <c r="B23" s="99"/>
      <c r="C23" s="96"/>
      <c r="D23" s="98"/>
      <c r="E23" s="98"/>
      <c r="F23" s="98"/>
      <c r="G23" s="98"/>
      <c r="H23" s="98"/>
      <c r="I23" s="98"/>
      <c r="J23" s="98"/>
      <c r="K23" s="98"/>
      <c r="L23" s="98"/>
      <c r="M23" s="98"/>
    </row>
    <row r="24" spans="1:13" s="62" customFormat="1" ht="18.75" x14ac:dyDescent="0.25">
      <c r="A24" s="21"/>
      <c r="B24" s="21" t="s">
        <v>1153</v>
      </c>
      <c r="C24" s="20" t="s">
        <v>169</v>
      </c>
      <c r="D24" s="16"/>
      <c r="E24" s="16"/>
      <c r="F24" s="16"/>
      <c r="G24" s="16"/>
      <c r="H24" s="16"/>
      <c r="I24" s="16"/>
      <c r="J24" s="16"/>
      <c r="K24" s="16"/>
      <c r="L24" s="16"/>
      <c r="M24" s="16"/>
    </row>
    <row r="25" spans="1:13" s="62" customFormat="1" x14ac:dyDescent="0.25">
      <c r="A25" s="100" t="s">
        <v>1141</v>
      </c>
      <c r="B25" s="15" t="s">
        <v>170</v>
      </c>
      <c r="C25" s="65" t="s">
        <v>192</v>
      </c>
      <c r="D25" s="16"/>
      <c r="E25" s="16"/>
      <c r="F25" s="16"/>
      <c r="G25" s="16"/>
      <c r="H25" s="16"/>
      <c r="I25" s="16"/>
      <c r="J25" s="16"/>
      <c r="K25" s="16"/>
      <c r="L25" s="16"/>
      <c r="M25" s="16"/>
    </row>
    <row r="26" spans="1:13" s="62" customFormat="1" x14ac:dyDescent="0.25">
      <c r="A26" s="100" t="s">
        <v>1142</v>
      </c>
      <c r="B26" s="15" t="s">
        <v>171</v>
      </c>
      <c r="C26" s="65" t="s">
        <v>193</v>
      </c>
      <c r="D26" s="16"/>
      <c r="E26" s="16"/>
      <c r="F26" s="16"/>
      <c r="G26" s="16"/>
      <c r="H26" s="16"/>
      <c r="I26" s="16"/>
      <c r="J26" s="16"/>
      <c r="K26" s="16"/>
      <c r="L26" s="16"/>
      <c r="M26" s="16"/>
    </row>
    <row r="27" spans="1:13" s="62" customFormat="1" x14ac:dyDescent="0.25">
      <c r="A27" s="100" t="s">
        <v>1143</v>
      </c>
      <c r="B27" s="15" t="s">
        <v>172</v>
      </c>
      <c r="C27" s="65" t="s">
        <v>194</v>
      </c>
      <c r="D27" s="16"/>
      <c r="E27" s="16"/>
      <c r="F27" s="16"/>
      <c r="G27" s="16"/>
      <c r="H27" s="16"/>
      <c r="I27" s="16"/>
      <c r="J27" s="16"/>
      <c r="K27" s="16"/>
      <c r="L27" s="16"/>
      <c r="M27" s="16"/>
    </row>
    <row r="28" spans="1:13" s="62" customFormat="1" outlineLevel="1" x14ac:dyDescent="0.25">
      <c r="A28" s="100" t="s">
        <v>1141</v>
      </c>
      <c r="B28" s="66"/>
      <c r="C28" s="65"/>
      <c r="D28" s="16"/>
      <c r="E28" s="16"/>
      <c r="F28" s="16"/>
      <c r="G28" s="16"/>
      <c r="H28" s="16"/>
      <c r="I28" s="16"/>
      <c r="J28" s="16"/>
      <c r="K28" s="16"/>
      <c r="L28" s="16"/>
      <c r="M28" s="16"/>
    </row>
    <row r="29" spans="1:13" s="62" customFormat="1" outlineLevel="1" x14ac:dyDescent="0.25">
      <c r="A29" s="100" t="s">
        <v>1144</v>
      </c>
      <c r="B29" s="66"/>
      <c r="C29" s="65"/>
      <c r="D29" s="16"/>
      <c r="E29" s="16"/>
      <c r="F29" s="16"/>
      <c r="G29" s="16"/>
      <c r="H29" s="16"/>
      <c r="I29" s="16"/>
      <c r="J29" s="16"/>
      <c r="K29" s="16"/>
      <c r="L29" s="16"/>
      <c r="M29" s="16"/>
    </row>
    <row r="30" spans="1:13" s="62" customFormat="1" outlineLevel="1" x14ac:dyDescent="0.25">
      <c r="A30" s="100" t="s">
        <v>1145</v>
      </c>
      <c r="B30" s="15"/>
      <c r="C30" s="65"/>
      <c r="D30" s="16"/>
      <c r="E30" s="16"/>
      <c r="F30" s="16"/>
      <c r="G30" s="16"/>
      <c r="H30" s="16"/>
      <c r="I30" s="16"/>
      <c r="J30" s="16"/>
      <c r="K30" s="16"/>
      <c r="L30" s="16"/>
      <c r="M30" s="16"/>
    </row>
    <row r="31" spans="1:13" ht="18.75" x14ac:dyDescent="0.25">
      <c r="A31" s="21"/>
      <c r="B31" s="21" t="s">
        <v>1154</v>
      </c>
      <c r="C31" s="20" t="s">
        <v>1571</v>
      </c>
    </row>
    <row r="32" spans="1:13" x14ac:dyDescent="0.25">
      <c r="A32" s="100" t="s">
        <v>1146</v>
      </c>
      <c r="B32" s="13" t="s">
        <v>69</v>
      </c>
      <c r="C32" s="101"/>
    </row>
    <row r="33" spans="1:2" x14ac:dyDescent="0.25">
      <c r="A33" s="100" t="s">
        <v>1147</v>
      </c>
      <c r="B33" s="7"/>
    </row>
    <row r="34" spans="1:2" x14ac:dyDescent="0.25">
      <c r="A34" s="100" t="s">
        <v>1148</v>
      </c>
      <c r="B34" s="7"/>
    </row>
    <row r="35" spans="1:2" x14ac:dyDescent="0.25">
      <c r="A35" s="100" t="s">
        <v>1149</v>
      </c>
      <c r="B35" s="7"/>
    </row>
    <row r="36" spans="1:2" x14ac:dyDescent="0.25">
      <c r="A36" s="100" t="s">
        <v>1150</v>
      </c>
      <c r="B36" s="7"/>
    </row>
    <row r="37" spans="1:2" x14ac:dyDescent="0.25">
      <c r="A37" s="100" t="s">
        <v>1151</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sheetProtection password="D1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baseColWidth="10" defaultColWidth="9.140625" defaultRowHeight="15" x14ac:dyDescent="0.25"/>
  <cols>
    <col min="1" max="1" width="242" style="98" customWidth="1"/>
    <col min="2" max="16384" width="9.140625" style="98"/>
  </cols>
  <sheetData>
    <row r="1" spans="1:1" ht="31.5" x14ac:dyDescent="0.25">
      <c r="A1" s="22" t="s">
        <v>278</v>
      </c>
    </row>
    <row r="3" spans="1:1" x14ac:dyDescent="0.25">
      <c r="A3" s="110"/>
    </row>
    <row r="4" spans="1:1" ht="34.5" x14ac:dyDescent="0.25">
      <c r="A4" s="111" t="s">
        <v>279</v>
      </c>
    </row>
    <row r="5" spans="1:1" ht="34.5" x14ac:dyDescent="0.25">
      <c r="A5" s="111" t="s">
        <v>280</v>
      </c>
    </row>
    <row r="6" spans="1:1" ht="51.75" x14ac:dyDescent="0.25">
      <c r="A6" s="111" t="s">
        <v>281</v>
      </c>
    </row>
    <row r="7" spans="1:1" ht="17.25" x14ac:dyDescent="0.25">
      <c r="A7" s="111"/>
    </row>
    <row r="8" spans="1:1" ht="18.75" x14ac:dyDescent="0.25">
      <c r="A8" s="112" t="s">
        <v>282</v>
      </c>
    </row>
    <row r="9" spans="1:1" ht="34.5" x14ac:dyDescent="0.3">
      <c r="A9" s="113" t="s">
        <v>283</v>
      </c>
    </row>
    <row r="10" spans="1:1" ht="84.75" customHeight="1" x14ac:dyDescent="0.25">
      <c r="A10" s="114" t="s">
        <v>284</v>
      </c>
    </row>
    <row r="11" spans="1:1" ht="34.5" x14ac:dyDescent="0.25">
      <c r="A11" s="114" t="s">
        <v>285</v>
      </c>
    </row>
    <row r="12" spans="1:1" ht="17.25" x14ac:dyDescent="0.25">
      <c r="A12" s="114" t="s">
        <v>286</v>
      </c>
    </row>
    <row r="13" spans="1:1" ht="17.25" x14ac:dyDescent="0.25">
      <c r="A13" s="114" t="s">
        <v>287</v>
      </c>
    </row>
    <row r="14" spans="1:1" ht="34.5" x14ac:dyDescent="0.25">
      <c r="A14" s="114" t="s">
        <v>288</v>
      </c>
    </row>
    <row r="15" spans="1:1" ht="17.25" x14ac:dyDescent="0.25">
      <c r="A15" s="114"/>
    </row>
    <row r="16" spans="1:1" ht="18.75" x14ac:dyDescent="0.25">
      <c r="A16" s="112" t="s">
        <v>289</v>
      </c>
    </row>
    <row r="17" spans="1:1" ht="17.25" x14ac:dyDescent="0.25">
      <c r="A17" s="115" t="s">
        <v>290</v>
      </c>
    </row>
    <row r="18" spans="1:1" ht="34.5" x14ac:dyDescent="0.25">
      <c r="A18" s="116" t="s">
        <v>291</v>
      </c>
    </row>
    <row r="19" spans="1:1" ht="34.5" x14ac:dyDescent="0.25">
      <c r="A19" s="116" t="s">
        <v>292</v>
      </c>
    </row>
    <row r="20" spans="1:1" ht="51.75" x14ac:dyDescent="0.25">
      <c r="A20" s="116" t="s">
        <v>293</v>
      </c>
    </row>
    <row r="21" spans="1:1" ht="86.25" x14ac:dyDescent="0.25">
      <c r="A21" s="116" t="s">
        <v>294</v>
      </c>
    </row>
    <row r="22" spans="1:1" ht="51.75" x14ac:dyDescent="0.25">
      <c r="A22" s="116" t="s">
        <v>295</v>
      </c>
    </row>
    <row r="23" spans="1:1" ht="34.5" x14ac:dyDescent="0.25">
      <c r="A23" s="116" t="s">
        <v>296</v>
      </c>
    </row>
    <row r="24" spans="1:1" ht="17.25" x14ac:dyDescent="0.25">
      <c r="A24" s="116" t="s">
        <v>297</v>
      </c>
    </row>
    <row r="25" spans="1:1" ht="17.25" x14ac:dyDescent="0.25">
      <c r="A25" s="115" t="s">
        <v>298</v>
      </c>
    </row>
    <row r="26" spans="1:1" ht="51.75" x14ac:dyDescent="0.3">
      <c r="A26" s="117" t="s">
        <v>299</v>
      </c>
    </row>
    <row r="27" spans="1:1" ht="17.25" x14ac:dyDescent="0.3">
      <c r="A27" s="117" t="s">
        <v>300</v>
      </c>
    </row>
    <row r="28" spans="1:1" ht="17.25" x14ac:dyDescent="0.25">
      <c r="A28" s="115" t="s">
        <v>301</v>
      </c>
    </row>
    <row r="29" spans="1:1" ht="34.5" x14ac:dyDescent="0.25">
      <c r="A29" s="116" t="s">
        <v>302</v>
      </c>
    </row>
    <row r="30" spans="1:1" ht="34.5" x14ac:dyDescent="0.25">
      <c r="A30" s="116" t="s">
        <v>303</v>
      </c>
    </row>
    <row r="31" spans="1:1" ht="34.5" x14ac:dyDescent="0.25">
      <c r="A31" s="116" t="s">
        <v>304</v>
      </c>
    </row>
    <row r="32" spans="1:1" ht="34.5" x14ac:dyDescent="0.25">
      <c r="A32" s="116" t="s">
        <v>305</v>
      </c>
    </row>
    <row r="33" spans="1:1" ht="17.25" x14ac:dyDescent="0.25">
      <c r="A33" s="116"/>
    </row>
    <row r="34" spans="1:1" ht="18.75" x14ac:dyDescent="0.25">
      <c r="A34" s="112" t="s">
        <v>306</v>
      </c>
    </row>
    <row r="35" spans="1:1" ht="17.25" x14ac:dyDescent="0.25">
      <c r="A35" s="115" t="s">
        <v>307</v>
      </c>
    </row>
    <row r="36" spans="1:1" ht="34.5" x14ac:dyDescent="0.25">
      <c r="A36" s="116" t="s">
        <v>308</v>
      </c>
    </row>
    <row r="37" spans="1:1" ht="34.5" x14ac:dyDescent="0.25">
      <c r="A37" s="116" t="s">
        <v>309</v>
      </c>
    </row>
    <row r="38" spans="1:1" ht="34.5" x14ac:dyDescent="0.25">
      <c r="A38" s="116" t="s">
        <v>310</v>
      </c>
    </row>
    <row r="39" spans="1:1" ht="17.25" x14ac:dyDescent="0.25">
      <c r="A39" s="116" t="s">
        <v>311</v>
      </c>
    </row>
    <row r="40" spans="1:1" ht="17.25" x14ac:dyDescent="0.25">
      <c r="A40" s="116" t="s">
        <v>312</v>
      </c>
    </row>
    <row r="41" spans="1:1" ht="17.25" x14ac:dyDescent="0.25">
      <c r="A41" s="115" t="s">
        <v>313</v>
      </c>
    </row>
    <row r="42" spans="1:1" ht="17.25" x14ac:dyDescent="0.25">
      <c r="A42" s="116" t="s">
        <v>314</v>
      </c>
    </row>
    <row r="43" spans="1:1" ht="17.25" x14ac:dyDescent="0.3">
      <c r="A43" s="117" t="s">
        <v>315</v>
      </c>
    </row>
    <row r="44" spans="1:1" ht="17.25" x14ac:dyDescent="0.25">
      <c r="A44" s="115" t="s">
        <v>316</v>
      </c>
    </row>
    <row r="45" spans="1:1" ht="34.5" x14ac:dyDescent="0.3">
      <c r="A45" s="117" t="s">
        <v>317</v>
      </c>
    </row>
    <row r="46" spans="1:1" ht="34.5" x14ac:dyDescent="0.25">
      <c r="A46" s="116" t="s">
        <v>318</v>
      </c>
    </row>
    <row r="47" spans="1:1" ht="34.5" x14ac:dyDescent="0.25">
      <c r="A47" s="116" t="s">
        <v>319</v>
      </c>
    </row>
    <row r="48" spans="1:1" ht="15.75" customHeight="1" x14ac:dyDescent="0.25">
      <c r="A48" s="116" t="s">
        <v>320</v>
      </c>
    </row>
    <row r="49" spans="1:1" ht="17.25" x14ac:dyDescent="0.3">
      <c r="A49" s="117" t="s">
        <v>321</v>
      </c>
    </row>
    <row r="50" spans="1:1" ht="17.25" x14ac:dyDescent="0.25">
      <c r="A50" s="115" t="s">
        <v>322</v>
      </c>
    </row>
    <row r="51" spans="1:1" ht="34.5" x14ac:dyDescent="0.3">
      <c r="A51" s="117" t="s">
        <v>323</v>
      </c>
    </row>
    <row r="52" spans="1:1" ht="17.25" x14ac:dyDescent="0.25">
      <c r="A52" s="116" t="s">
        <v>324</v>
      </c>
    </row>
    <row r="53" spans="1:1" ht="34.5" x14ac:dyDescent="0.3">
      <c r="A53" s="117" t="s">
        <v>325</v>
      </c>
    </row>
    <row r="54" spans="1:1" ht="17.25" x14ac:dyDescent="0.25">
      <c r="A54" s="115" t="s">
        <v>326</v>
      </c>
    </row>
    <row r="55" spans="1:1" ht="17.25" x14ac:dyDescent="0.3">
      <c r="A55" s="117" t="s">
        <v>327</v>
      </c>
    </row>
    <row r="56" spans="1:1" ht="34.5" x14ac:dyDescent="0.25">
      <c r="A56" s="116" t="s">
        <v>328</v>
      </c>
    </row>
    <row r="57" spans="1:1" ht="17.25" x14ac:dyDescent="0.25">
      <c r="A57" s="116" t="s">
        <v>329</v>
      </c>
    </row>
    <row r="58" spans="1:1" ht="17.25" x14ac:dyDescent="0.25">
      <c r="A58" s="116" t="s">
        <v>330</v>
      </c>
    </row>
    <row r="59" spans="1:1" ht="17.25" x14ac:dyDescent="0.25">
      <c r="A59" s="115" t="s">
        <v>331</v>
      </c>
    </row>
    <row r="60" spans="1:1" ht="17.25" x14ac:dyDescent="0.25">
      <c r="A60" s="116" t="s">
        <v>332</v>
      </c>
    </row>
    <row r="61" spans="1:1" ht="17.25" x14ac:dyDescent="0.25">
      <c r="A61" s="118"/>
    </row>
    <row r="62" spans="1:1" ht="18.75" x14ac:dyDescent="0.25">
      <c r="A62" s="112" t="s">
        <v>333</v>
      </c>
    </row>
    <row r="63" spans="1:1" ht="17.25" x14ac:dyDescent="0.25">
      <c r="A63" s="115" t="s">
        <v>334</v>
      </c>
    </row>
    <row r="64" spans="1:1" ht="34.5" x14ac:dyDescent="0.25">
      <c r="A64" s="116" t="s">
        <v>335</v>
      </c>
    </row>
    <row r="65" spans="1:1" ht="17.25" x14ac:dyDescent="0.25">
      <c r="A65" s="116" t="s">
        <v>336</v>
      </c>
    </row>
    <row r="66" spans="1:1" ht="34.5" x14ac:dyDescent="0.25">
      <c r="A66" s="114" t="s">
        <v>337</v>
      </c>
    </row>
    <row r="67" spans="1:1" ht="34.5" x14ac:dyDescent="0.25">
      <c r="A67" s="114" t="s">
        <v>338</v>
      </c>
    </row>
    <row r="68" spans="1:1" ht="34.5" x14ac:dyDescent="0.25">
      <c r="A68" s="114" t="s">
        <v>339</v>
      </c>
    </row>
    <row r="69" spans="1:1" ht="17.25" x14ac:dyDescent="0.25">
      <c r="A69" s="119" t="s">
        <v>340</v>
      </c>
    </row>
    <row r="70" spans="1:1" ht="51.75" x14ac:dyDescent="0.25">
      <c r="A70" s="114" t="s">
        <v>341</v>
      </c>
    </row>
    <row r="71" spans="1:1" ht="17.25" x14ac:dyDescent="0.25">
      <c r="A71" s="114" t="s">
        <v>342</v>
      </c>
    </row>
    <row r="72" spans="1:1" ht="17.25" x14ac:dyDescent="0.25">
      <c r="A72" s="119" t="s">
        <v>343</v>
      </c>
    </row>
    <row r="73" spans="1:1" ht="17.25" x14ac:dyDescent="0.25">
      <c r="A73" s="114" t="s">
        <v>344</v>
      </c>
    </row>
    <row r="74" spans="1:1" ht="17.25" x14ac:dyDescent="0.25">
      <c r="A74" s="119" t="s">
        <v>345</v>
      </c>
    </row>
    <row r="75" spans="1:1" ht="34.5" x14ac:dyDescent="0.25">
      <c r="A75" s="114" t="s">
        <v>346</v>
      </c>
    </row>
    <row r="76" spans="1:1" ht="17.25" x14ac:dyDescent="0.25">
      <c r="A76" s="114" t="s">
        <v>347</v>
      </c>
    </row>
    <row r="77" spans="1:1" ht="51.75" x14ac:dyDescent="0.25">
      <c r="A77" s="114" t="s">
        <v>348</v>
      </c>
    </row>
    <row r="78" spans="1:1" ht="17.25" x14ac:dyDescent="0.25">
      <c r="A78" s="119" t="s">
        <v>349</v>
      </c>
    </row>
    <row r="79" spans="1:1" ht="17.25" x14ac:dyDescent="0.3">
      <c r="A79" s="113" t="s">
        <v>350</v>
      </c>
    </row>
    <row r="80" spans="1:1" ht="17.25" x14ac:dyDescent="0.25">
      <c r="A80" s="119" t="s">
        <v>351</v>
      </c>
    </row>
    <row r="81" spans="1:1" ht="34.5" x14ac:dyDescent="0.25">
      <c r="A81" s="114" t="s">
        <v>352</v>
      </c>
    </row>
    <row r="82" spans="1:1" ht="34.5" x14ac:dyDescent="0.25">
      <c r="A82" s="114" t="s">
        <v>353</v>
      </c>
    </row>
    <row r="83" spans="1:1" ht="34.5" x14ac:dyDescent="0.25">
      <c r="A83" s="114" t="s">
        <v>354</v>
      </c>
    </row>
    <row r="84" spans="1:1" ht="34.5" x14ac:dyDescent="0.25">
      <c r="A84" s="114" t="s">
        <v>355</v>
      </c>
    </row>
    <row r="85" spans="1:1" ht="34.5" x14ac:dyDescent="0.25">
      <c r="A85" s="114" t="s">
        <v>356</v>
      </c>
    </row>
    <row r="86" spans="1:1" ht="17.25" x14ac:dyDescent="0.25">
      <c r="A86" s="119" t="s">
        <v>357</v>
      </c>
    </row>
    <row r="87" spans="1:1" ht="17.25" x14ac:dyDescent="0.25">
      <c r="A87" s="114" t="s">
        <v>358</v>
      </c>
    </row>
    <row r="88" spans="1:1" ht="34.5" x14ac:dyDescent="0.25">
      <c r="A88" s="114" t="s">
        <v>359</v>
      </c>
    </row>
    <row r="89" spans="1:1" ht="17.25" x14ac:dyDescent="0.25">
      <c r="A89" s="119" t="s">
        <v>360</v>
      </c>
    </row>
    <row r="90" spans="1:1" ht="34.5" x14ac:dyDescent="0.25">
      <c r="A90" s="114" t="s">
        <v>361</v>
      </c>
    </row>
    <row r="91" spans="1:1" ht="17.25" x14ac:dyDescent="0.25">
      <c r="A91" s="119" t="s">
        <v>362</v>
      </c>
    </row>
    <row r="92" spans="1:1" ht="17.25" x14ac:dyDescent="0.3">
      <c r="A92" s="113" t="s">
        <v>363</v>
      </c>
    </row>
    <row r="93" spans="1:1" ht="17.25" x14ac:dyDescent="0.25">
      <c r="A93" s="114" t="s">
        <v>364</v>
      </c>
    </row>
    <row r="94" spans="1:1" ht="17.25" x14ac:dyDescent="0.25">
      <c r="A94" s="114"/>
    </row>
    <row r="95" spans="1:1" ht="18.75" x14ac:dyDescent="0.25">
      <c r="A95" s="112" t="s">
        <v>365</v>
      </c>
    </row>
    <row r="96" spans="1:1" ht="34.5" x14ac:dyDescent="0.3">
      <c r="A96" s="113" t="s">
        <v>366</v>
      </c>
    </row>
    <row r="97" spans="1:1" ht="17.25" x14ac:dyDescent="0.3">
      <c r="A97" s="113" t="s">
        <v>367</v>
      </c>
    </row>
    <row r="98" spans="1:1" ht="17.25" x14ac:dyDescent="0.25">
      <c r="A98" s="119" t="s">
        <v>368</v>
      </c>
    </row>
    <row r="99" spans="1:1" ht="17.25" x14ac:dyDescent="0.25">
      <c r="A99" s="111" t="s">
        <v>369</v>
      </c>
    </row>
    <row r="100" spans="1:1" ht="17.25" x14ac:dyDescent="0.25">
      <c r="A100" s="114" t="s">
        <v>370</v>
      </c>
    </row>
    <row r="101" spans="1:1" ht="17.25" x14ac:dyDescent="0.25">
      <c r="A101" s="114" t="s">
        <v>371</v>
      </c>
    </row>
    <row r="102" spans="1:1" ht="17.25" x14ac:dyDescent="0.25">
      <c r="A102" s="114" t="s">
        <v>372</v>
      </c>
    </row>
    <row r="103" spans="1:1" ht="17.25" x14ac:dyDescent="0.25">
      <c r="A103" s="114" t="s">
        <v>373</v>
      </c>
    </row>
    <row r="104" spans="1:1" ht="34.5" x14ac:dyDescent="0.25">
      <c r="A104" s="114" t="s">
        <v>374</v>
      </c>
    </row>
    <row r="105" spans="1:1" ht="17.25" x14ac:dyDescent="0.25">
      <c r="A105" s="111" t="s">
        <v>375</v>
      </c>
    </row>
    <row r="106" spans="1:1" ht="17.25" x14ac:dyDescent="0.25">
      <c r="A106" s="114" t="s">
        <v>376</v>
      </c>
    </row>
    <row r="107" spans="1:1" ht="17.25" x14ac:dyDescent="0.25">
      <c r="A107" s="114" t="s">
        <v>377</v>
      </c>
    </row>
    <row r="108" spans="1:1" ht="17.25" x14ac:dyDescent="0.25">
      <c r="A108" s="114" t="s">
        <v>378</v>
      </c>
    </row>
    <row r="109" spans="1:1" ht="17.25" x14ac:dyDescent="0.25">
      <c r="A109" s="114" t="s">
        <v>379</v>
      </c>
    </row>
    <row r="110" spans="1:1" ht="17.25" x14ac:dyDescent="0.25">
      <c r="A110" s="114" t="s">
        <v>380</v>
      </c>
    </row>
    <row r="111" spans="1:1" ht="17.25" x14ac:dyDescent="0.25">
      <c r="A111" s="114" t="s">
        <v>381</v>
      </c>
    </row>
    <row r="112" spans="1:1" ht="17.25" x14ac:dyDescent="0.25">
      <c r="A112" s="119" t="s">
        <v>382</v>
      </c>
    </row>
    <row r="113" spans="1:1" ht="17.25" x14ac:dyDescent="0.25">
      <c r="A113" s="114" t="s">
        <v>383</v>
      </c>
    </row>
    <row r="114" spans="1:1" ht="17.25" x14ac:dyDescent="0.25">
      <c r="A114" s="111" t="s">
        <v>384</v>
      </c>
    </row>
    <row r="115" spans="1:1" ht="17.25" x14ac:dyDescent="0.25">
      <c r="A115" s="114" t="s">
        <v>385</v>
      </c>
    </row>
    <row r="116" spans="1:1" ht="17.25" x14ac:dyDescent="0.25">
      <c r="A116" s="114" t="s">
        <v>386</v>
      </c>
    </row>
    <row r="117" spans="1:1" ht="17.25" x14ac:dyDescent="0.25">
      <c r="A117" s="111" t="s">
        <v>387</v>
      </c>
    </row>
    <row r="118" spans="1:1" ht="17.25" x14ac:dyDescent="0.25">
      <c r="A118" s="114" t="s">
        <v>388</v>
      </c>
    </row>
    <row r="119" spans="1:1" ht="17.25" x14ac:dyDescent="0.25">
      <c r="A119" s="114" t="s">
        <v>389</v>
      </c>
    </row>
    <row r="120" spans="1:1" ht="17.25" x14ac:dyDescent="0.25">
      <c r="A120" s="114" t="s">
        <v>390</v>
      </c>
    </row>
    <row r="121" spans="1:1" ht="17.25" x14ac:dyDescent="0.25">
      <c r="A121" s="119" t="s">
        <v>391</v>
      </c>
    </row>
    <row r="122" spans="1:1" ht="17.25" x14ac:dyDescent="0.25">
      <c r="A122" s="111" t="s">
        <v>392</v>
      </c>
    </row>
    <row r="123" spans="1:1" ht="17.25" x14ac:dyDescent="0.25">
      <c r="A123" s="111" t="s">
        <v>393</v>
      </c>
    </row>
    <row r="124" spans="1:1" ht="17.25" x14ac:dyDescent="0.25">
      <c r="A124" s="114" t="s">
        <v>394</v>
      </c>
    </row>
    <row r="125" spans="1:1" ht="17.25" x14ac:dyDescent="0.25">
      <c r="A125" s="114" t="s">
        <v>395</v>
      </c>
    </row>
    <row r="126" spans="1:1" ht="17.25" x14ac:dyDescent="0.25">
      <c r="A126" s="114" t="s">
        <v>396</v>
      </c>
    </row>
    <row r="127" spans="1:1" ht="17.25" x14ac:dyDescent="0.25">
      <c r="A127" s="114" t="s">
        <v>397</v>
      </c>
    </row>
    <row r="128" spans="1:1" ht="17.25" x14ac:dyDescent="0.25">
      <c r="A128" s="114" t="s">
        <v>398</v>
      </c>
    </row>
    <row r="129" spans="1:1" ht="17.25" x14ac:dyDescent="0.25">
      <c r="A129" s="119" t="s">
        <v>399</v>
      </c>
    </row>
    <row r="130" spans="1:1" ht="34.5" x14ac:dyDescent="0.25">
      <c r="A130" s="114" t="s">
        <v>400</v>
      </c>
    </row>
    <row r="131" spans="1:1" ht="69" x14ac:dyDescent="0.25">
      <c r="A131" s="114" t="s">
        <v>401</v>
      </c>
    </row>
    <row r="132" spans="1:1" ht="34.5" x14ac:dyDescent="0.25">
      <c r="A132" s="114" t="s">
        <v>402</v>
      </c>
    </row>
    <row r="133" spans="1:1" ht="17.25" x14ac:dyDescent="0.25">
      <c r="A133" s="119" t="s">
        <v>403</v>
      </c>
    </row>
    <row r="134" spans="1:1" ht="34.5" x14ac:dyDescent="0.25">
      <c r="A134" s="111" t="s">
        <v>404</v>
      </c>
    </row>
    <row r="135" spans="1:1" ht="17.25" x14ac:dyDescent="0.25">
      <c r="A135" s="111"/>
    </row>
    <row r="136" spans="1:1" ht="18.75" x14ac:dyDescent="0.25">
      <c r="A136" s="112" t="s">
        <v>405</v>
      </c>
    </row>
    <row r="137" spans="1:1" ht="17.25" x14ac:dyDescent="0.25">
      <c r="A137" s="114" t="s">
        <v>406</v>
      </c>
    </row>
    <row r="138" spans="1:1" ht="34.5" x14ac:dyDescent="0.25">
      <c r="A138" s="116" t="s">
        <v>407</v>
      </c>
    </row>
    <row r="139" spans="1:1" ht="34.5" x14ac:dyDescent="0.25">
      <c r="A139" s="116" t="s">
        <v>408</v>
      </c>
    </row>
    <row r="140" spans="1:1" ht="17.25" x14ac:dyDescent="0.25">
      <c r="A140" s="115" t="s">
        <v>409</v>
      </c>
    </row>
    <row r="141" spans="1:1" ht="17.25" x14ac:dyDescent="0.25">
      <c r="A141" s="120" t="s">
        <v>410</v>
      </c>
    </row>
    <row r="142" spans="1:1" ht="34.5" x14ac:dyDescent="0.3">
      <c r="A142" s="117" t="s">
        <v>411</v>
      </c>
    </row>
    <row r="143" spans="1:1" ht="17.25" x14ac:dyDescent="0.25">
      <c r="A143" s="116" t="s">
        <v>412</v>
      </c>
    </row>
    <row r="144" spans="1:1" ht="17.25" x14ac:dyDescent="0.25">
      <c r="A144" s="116" t="s">
        <v>413</v>
      </c>
    </row>
    <row r="145" spans="1:1" ht="17.25" x14ac:dyDescent="0.25">
      <c r="A145" s="120" t="s">
        <v>414</v>
      </c>
    </row>
    <row r="146" spans="1:1" ht="17.25" x14ac:dyDescent="0.25">
      <c r="A146" s="115" t="s">
        <v>415</v>
      </c>
    </row>
    <row r="147" spans="1:1" ht="17.25" x14ac:dyDescent="0.25">
      <c r="A147" s="120" t="s">
        <v>416</v>
      </c>
    </row>
    <row r="148" spans="1:1" ht="17.25" x14ac:dyDescent="0.25">
      <c r="A148" s="116" t="s">
        <v>417</v>
      </c>
    </row>
    <row r="149" spans="1:1" ht="17.25" x14ac:dyDescent="0.25">
      <c r="A149" s="116" t="s">
        <v>418</v>
      </c>
    </row>
    <row r="150" spans="1:1" ht="17.25" x14ac:dyDescent="0.25">
      <c r="A150" s="116" t="s">
        <v>419</v>
      </c>
    </row>
    <row r="151" spans="1:1" ht="34.5" x14ac:dyDescent="0.25">
      <c r="A151" s="120" t="s">
        <v>420</v>
      </c>
    </row>
    <row r="152" spans="1:1" ht="17.25" x14ac:dyDescent="0.25">
      <c r="A152" s="115" t="s">
        <v>421</v>
      </c>
    </row>
    <row r="153" spans="1:1" ht="17.25" x14ac:dyDescent="0.25">
      <c r="A153" s="116" t="s">
        <v>422</v>
      </c>
    </row>
    <row r="154" spans="1:1" ht="17.25" x14ac:dyDescent="0.25">
      <c r="A154" s="116" t="s">
        <v>423</v>
      </c>
    </row>
    <row r="155" spans="1:1" ht="17.25" x14ac:dyDescent="0.25">
      <c r="A155" s="116" t="s">
        <v>424</v>
      </c>
    </row>
    <row r="156" spans="1:1" ht="17.25" x14ac:dyDescent="0.25">
      <c r="A156" s="116" t="s">
        <v>425</v>
      </c>
    </row>
    <row r="157" spans="1:1" ht="34.5" x14ac:dyDescent="0.25">
      <c r="A157" s="116" t="s">
        <v>426</v>
      </c>
    </row>
    <row r="158" spans="1:1" ht="34.5" x14ac:dyDescent="0.25">
      <c r="A158" s="116" t="s">
        <v>427</v>
      </c>
    </row>
    <row r="159" spans="1:1" ht="17.25" x14ac:dyDescent="0.25">
      <c r="A159" s="115" t="s">
        <v>428</v>
      </c>
    </row>
    <row r="160" spans="1:1" ht="34.5" x14ac:dyDescent="0.25">
      <c r="A160" s="116" t="s">
        <v>429</v>
      </c>
    </row>
    <row r="161" spans="1:1" ht="34.5" x14ac:dyDescent="0.25">
      <c r="A161" s="116" t="s">
        <v>430</v>
      </c>
    </row>
    <row r="162" spans="1:1" ht="17.25" x14ac:dyDescent="0.25">
      <c r="A162" s="116" t="s">
        <v>431</v>
      </c>
    </row>
    <row r="163" spans="1:1" ht="17.25" x14ac:dyDescent="0.25">
      <c r="A163" s="115" t="s">
        <v>432</v>
      </c>
    </row>
    <row r="164" spans="1:1" ht="34.5" x14ac:dyDescent="0.3">
      <c r="A164" s="117" t="s">
        <v>433</v>
      </c>
    </row>
    <row r="165" spans="1:1" ht="34.5" x14ac:dyDescent="0.25">
      <c r="A165" s="116" t="s">
        <v>434</v>
      </c>
    </row>
    <row r="166" spans="1:1" ht="17.25" x14ac:dyDescent="0.25">
      <c r="A166" s="115" t="s">
        <v>435</v>
      </c>
    </row>
    <row r="167" spans="1:1" ht="17.25" x14ac:dyDescent="0.25">
      <c r="A167" s="116" t="s">
        <v>436</v>
      </c>
    </row>
    <row r="168" spans="1:1" ht="17.25" x14ac:dyDescent="0.25">
      <c r="A168" s="115" t="s">
        <v>437</v>
      </c>
    </row>
    <row r="169" spans="1:1" ht="17.25" x14ac:dyDescent="0.3">
      <c r="A169" s="117" t="s">
        <v>438</v>
      </c>
    </row>
    <row r="170" spans="1:1" ht="17.25" x14ac:dyDescent="0.3">
      <c r="A170" s="117"/>
    </row>
    <row r="171" spans="1:1" ht="17.25" x14ac:dyDescent="0.3">
      <c r="A171" s="117"/>
    </row>
    <row r="172" spans="1:1" ht="17.25" x14ac:dyDescent="0.3">
      <c r="A172" s="117"/>
    </row>
    <row r="173" spans="1:1" ht="17.25" x14ac:dyDescent="0.3">
      <c r="A173" s="117"/>
    </row>
    <row r="174" spans="1:1" ht="17.25" x14ac:dyDescent="0.3">
      <c r="A174" s="117"/>
    </row>
  </sheetData>
  <sheetProtection password="D1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showGridLines="0" zoomScale="90" zoomScaleNormal="90" zoomScaleSheetLayoutView="100" workbookViewId="0">
      <selection activeCell="H48" sqref="H48"/>
    </sheetView>
  </sheetViews>
  <sheetFormatPr baseColWidth="10" defaultColWidth="11.42578125" defaultRowHeight="12.75" x14ac:dyDescent="0.2"/>
  <cols>
    <col min="1" max="1" width="5.42578125" style="131" customWidth="1"/>
    <col min="2" max="5" width="20.7109375" style="132" customWidth="1"/>
    <col min="6" max="6" width="27.85546875" style="132" customWidth="1"/>
    <col min="7" max="8" width="20.7109375" style="132" customWidth="1"/>
    <col min="9" max="10" width="20.7109375" style="130" customWidth="1"/>
    <col min="11" max="16384" width="11.42578125" style="130"/>
  </cols>
  <sheetData>
    <row r="1" spans="1:10" ht="12.75" customHeight="1" x14ac:dyDescent="0.2">
      <c r="A1" s="126"/>
      <c r="B1" s="127" t="s">
        <v>1189</v>
      </c>
      <c r="C1" s="128"/>
      <c r="D1" s="128"/>
      <c r="E1" s="128"/>
      <c r="F1" s="128"/>
      <c r="G1" s="128"/>
      <c r="H1" s="128"/>
      <c r="I1" s="129"/>
      <c r="J1" s="129"/>
    </row>
    <row r="2" spans="1:10" ht="12.75" customHeight="1" thickBot="1" x14ac:dyDescent="0.25"/>
    <row r="3" spans="1:10" ht="12.75" customHeight="1" thickBot="1" x14ac:dyDescent="0.25">
      <c r="B3" s="133" t="s">
        <v>1190</v>
      </c>
      <c r="C3" s="134" t="s">
        <v>1156</v>
      </c>
      <c r="D3" s="135"/>
      <c r="E3" s="136"/>
    </row>
    <row r="4" spans="1:10" ht="12.75" customHeight="1" thickBot="1" x14ac:dyDescent="0.25">
      <c r="B4" s="133" t="s">
        <v>1191</v>
      </c>
      <c r="C4" s="137">
        <v>42460</v>
      </c>
      <c r="G4" s="138"/>
    </row>
    <row r="5" spans="1:10" ht="12.75" customHeight="1" x14ac:dyDescent="0.2"/>
    <row r="6" spans="1:10" ht="12.75" customHeight="1" x14ac:dyDescent="0.2">
      <c r="C6" s="139"/>
    </row>
    <row r="7" spans="1:10" s="142" customFormat="1" ht="12.75" customHeight="1" x14ac:dyDescent="0.2">
      <c r="A7" s="140">
        <v>1</v>
      </c>
      <c r="B7" s="141" t="s">
        <v>1192</v>
      </c>
      <c r="C7" s="141"/>
      <c r="D7" s="141"/>
      <c r="E7" s="141"/>
      <c r="F7" s="141"/>
      <c r="G7" s="141"/>
      <c r="H7" s="141"/>
      <c r="I7" s="141"/>
      <c r="J7" s="141"/>
    </row>
    <row r="8" spans="1:10" ht="12.75" customHeight="1" x14ac:dyDescent="0.2"/>
    <row r="9" spans="1:10" ht="12.75" customHeight="1" thickBot="1" x14ac:dyDescent="0.25"/>
    <row r="10" spans="1:10" ht="12.75" customHeight="1" x14ac:dyDescent="0.2">
      <c r="A10" s="131" t="s">
        <v>1193</v>
      </c>
      <c r="B10" s="143" t="s">
        <v>1194</v>
      </c>
      <c r="C10" s="144"/>
      <c r="D10" s="144"/>
      <c r="E10" s="145" t="s">
        <v>1195</v>
      </c>
      <c r="F10" s="146"/>
      <c r="G10" s="146"/>
      <c r="H10" s="147"/>
    </row>
    <row r="11" spans="1:10" ht="12.75" customHeight="1" x14ac:dyDescent="0.2">
      <c r="B11" s="148" t="s">
        <v>1196</v>
      </c>
      <c r="C11" s="149"/>
      <c r="D11" s="149"/>
      <c r="E11" s="150"/>
      <c r="F11" s="151"/>
      <c r="G11" s="151"/>
      <c r="H11" s="152"/>
    </row>
    <row r="12" spans="1:10" ht="12.75" customHeight="1" thickBot="1" x14ac:dyDescent="0.25">
      <c r="B12" s="153" t="s">
        <v>1197</v>
      </c>
      <c r="C12" s="154"/>
      <c r="D12" s="154"/>
      <c r="E12" s="155" t="s">
        <v>1198</v>
      </c>
      <c r="F12" s="156"/>
      <c r="G12" s="156"/>
      <c r="H12" s="157"/>
    </row>
    <row r="13" spans="1:10" ht="12.75" customHeight="1" x14ac:dyDescent="0.2">
      <c r="A13" s="158"/>
      <c r="B13" s="159"/>
      <c r="C13" s="159"/>
      <c r="D13" s="159"/>
      <c r="E13" s="159"/>
      <c r="F13" s="160"/>
      <c r="G13" s="161"/>
      <c r="H13" s="161"/>
    </row>
    <row r="14" spans="1:10" ht="12.75" customHeight="1" thickBot="1" x14ac:dyDescent="0.25">
      <c r="A14" s="158"/>
      <c r="B14" s="162"/>
      <c r="C14" s="162"/>
      <c r="D14" s="162"/>
      <c r="E14" s="162"/>
      <c r="F14" s="160"/>
      <c r="G14" s="161"/>
      <c r="H14" s="161"/>
    </row>
    <row r="15" spans="1:10" ht="12.75" customHeight="1" thickBot="1" x14ac:dyDescent="0.25">
      <c r="A15" s="131" t="s">
        <v>1199</v>
      </c>
      <c r="B15" s="163"/>
      <c r="C15" s="163"/>
      <c r="D15" s="163"/>
      <c r="E15" s="164"/>
      <c r="F15" s="165" t="s">
        <v>1200</v>
      </c>
      <c r="G15" s="166" t="s">
        <v>1201</v>
      </c>
      <c r="H15" s="167" t="s">
        <v>1202</v>
      </c>
    </row>
    <row r="16" spans="1:10" ht="12.75" customHeight="1" x14ac:dyDescent="0.2">
      <c r="B16" s="168" t="s">
        <v>1203</v>
      </c>
      <c r="C16" s="169"/>
      <c r="D16" s="169"/>
      <c r="E16" s="170" t="s">
        <v>1204</v>
      </c>
      <c r="F16" s="171" t="s">
        <v>1205</v>
      </c>
      <c r="G16" s="172" t="s">
        <v>1206</v>
      </c>
      <c r="H16" s="173" t="s">
        <v>1207</v>
      </c>
    </row>
    <row r="17" spans="1:10" ht="12.75" customHeight="1" x14ac:dyDescent="0.2">
      <c r="B17" s="168"/>
      <c r="C17" s="169"/>
      <c r="D17" s="169"/>
      <c r="E17" s="174" t="s">
        <v>1208</v>
      </c>
      <c r="F17" s="175" t="s">
        <v>1209</v>
      </c>
      <c r="G17" s="176" t="s">
        <v>1206</v>
      </c>
      <c r="H17" s="177" t="s">
        <v>1207</v>
      </c>
    </row>
    <row r="18" spans="1:10" ht="12.75" customHeight="1" thickBot="1" x14ac:dyDescent="0.25">
      <c r="B18" s="153"/>
      <c r="C18" s="154"/>
      <c r="D18" s="154"/>
      <c r="E18" s="178" t="s">
        <v>1210</v>
      </c>
      <c r="F18" s="179" t="s">
        <v>1211</v>
      </c>
      <c r="G18" s="180" t="s">
        <v>1206</v>
      </c>
      <c r="H18" s="181" t="s">
        <v>1212</v>
      </c>
    </row>
    <row r="19" spans="1:10" ht="12.75" customHeight="1" x14ac:dyDescent="0.2">
      <c r="A19" s="158"/>
      <c r="B19" s="182"/>
      <c r="C19" s="182"/>
      <c r="D19" s="182"/>
      <c r="E19" s="182"/>
      <c r="F19" s="183"/>
      <c r="G19" s="183"/>
      <c r="H19" s="183"/>
    </row>
    <row r="20" spans="1:10" ht="12.75" customHeight="1" thickBot="1" x14ac:dyDescent="0.25">
      <c r="A20" s="158"/>
      <c r="B20" s="182"/>
      <c r="C20" s="182"/>
      <c r="D20" s="182"/>
      <c r="E20" s="182"/>
      <c r="F20" s="183"/>
      <c r="G20" s="183"/>
      <c r="H20" s="183"/>
    </row>
    <row r="21" spans="1:10" ht="12.75" customHeight="1" thickBot="1" x14ac:dyDescent="0.25">
      <c r="A21" s="158" t="s">
        <v>1213</v>
      </c>
      <c r="B21" s="184"/>
      <c r="C21" s="184"/>
      <c r="D21" s="130"/>
      <c r="E21" s="185"/>
      <c r="F21" s="186" t="s">
        <v>1200</v>
      </c>
      <c r="G21" s="187" t="s">
        <v>1214</v>
      </c>
      <c r="H21" s="188" t="s">
        <v>1202</v>
      </c>
    </row>
    <row r="22" spans="1:10" ht="12.75" customHeight="1" x14ac:dyDescent="0.2">
      <c r="A22" s="130"/>
      <c r="B22" s="143" t="s">
        <v>1215</v>
      </c>
      <c r="C22" s="144"/>
      <c r="D22" s="144"/>
      <c r="E22" s="189" t="s">
        <v>1204</v>
      </c>
      <c r="F22" s="171" t="s">
        <v>1216</v>
      </c>
      <c r="G22" s="172" t="s">
        <v>1216</v>
      </c>
      <c r="H22" s="190" t="s">
        <v>1216</v>
      </c>
    </row>
    <row r="23" spans="1:10" ht="12.75" customHeight="1" x14ac:dyDescent="0.2">
      <c r="A23" s="158"/>
      <c r="B23" s="168"/>
      <c r="C23" s="169"/>
      <c r="D23" s="169"/>
      <c r="E23" s="174" t="s">
        <v>1208</v>
      </c>
      <c r="F23" s="191" t="s">
        <v>1216</v>
      </c>
      <c r="G23" s="176" t="s">
        <v>1216</v>
      </c>
      <c r="H23" s="192" t="s">
        <v>1216</v>
      </c>
    </row>
    <row r="24" spans="1:10" ht="12.75" customHeight="1" thickBot="1" x14ac:dyDescent="0.25">
      <c r="A24" s="158"/>
      <c r="B24" s="153"/>
      <c r="C24" s="154"/>
      <c r="D24" s="154"/>
      <c r="E24" s="178" t="s">
        <v>1210</v>
      </c>
      <c r="F24" s="179" t="s">
        <v>1216</v>
      </c>
      <c r="G24" s="180" t="s">
        <v>1216</v>
      </c>
      <c r="H24" s="193" t="s">
        <v>1216</v>
      </c>
    </row>
    <row r="25" spans="1:10" ht="12.75" customHeight="1" x14ac:dyDescent="0.2">
      <c r="A25" s="158"/>
      <c r="B25" s="182"/>
      <c r="C25" s="182"/>
      <c r="D25" s="182"/>
      <c r="E25" s="182"/>
      <c r="F25" s="183"/>
      <c r="G25" s="183"/>
      <c r="H25" s="183"/>
    </row>
    <row r="26" spans="1:10" ht="12.75" customHeight="1" thickBot="1" x14ac:dyDescent="0.25">
      <c r="A26" s="158"/>
      <c r="B26" s="182"/>
      <c r="C26" s="182"/>
      <c r="D26" s="182"/>
      <c r="E26" s="182"/>
      <c r="F26" s="183"/>
      <c r="G26" s="183"/>
      <c r="H26" s="183"/>
    </row>
    <row r="27" spans="1:10" ht="12.75" customHeight="1" x14ac:dyDescent="0.2">
      <c r="A27" s="131" t="s">
        <v>1217</v>
      </c>
      <c r="B27" s="143" t="s">
        <v>1218</v>
      </c>
      <c r="C27" s="194"/>
      <c r="D27" s="195">
        <v>0.151</v>
      </c>
      <c r="E27" s="184"/>
      <c r="F27" s="196"/>
      <c r="G27" s="184"/>
    </row>
    <row r="28" spans="1:10" ht="12.75" customHeight="1" thickBot="1" x14ac:dyDescent="0.25">
      <c r="B28" s="153"/>
      <c r="C28" s="197" t="s">
        <v>1219</v>
      </c>
      <c r="D28" s="198">
        <v>42369</v>
      </c>
      <c r="E28" s="199"/>
    </row>
    <row r="29" spans="1:10" ht="12.75" customHeight="1" x14ac:dyDescent="0.2"/>
    <row r="30" spans="1:10" ht="12.75" customHeight="1" x14ac:dyDescent="0.2"/>
    <row r="31" spans="1:10" s="142" customFormat="1" ht="12.75" customHeight="1" x14ac:dyDescent="0.2">
      <c r="A31" s="140">
        <v>2</v>
      </c>
      <c r="B31" s="141" t="s">
        <v>1220</v>
      </c>
      <c r="C31" s="141"/>
      <c r="D31" s="141"/>
      <c r="E31" s="141"/>
      <c r="F31" s="141"/>
      <c r="G31" s="141"/>
      <c r="H31" s="141"/>
      <c r="I31" s="141"/>
      <c r="J31" s="141"/>
    </row>
    <row r="32" spans="1:10" ht="12.75" customHeight="1" x14ac:dyDescent="0.2">
      <c r="A32" s="200"/>
    </row>
    <row r="33" spans="1:8" ht="12.75" customHeight="1" x14ac:dyDescent="0.2">
      <c r="A33" s="200"/>
    </row>
    <row r="34" spans="1:8" s="203" customFormat="1" ht="12.75" customHeight="1" x14ac:dyDescent="0.2">
      <c r="A34" s="200" t="s">
        <v>1221</v>
      </c>
      <c r="B34" s="201" t="s">
        <v>1222</v>
      </c>
      <c r="C34" s="202"/>
      <c r="D34" s="202"/>
      <c r="E34" s="202"/>
      <c r="F34" s="202"/>
      <c r="G34" s="202"/>
      <c r="H34" s="202"/>
    </row>
    <row r="35" spans="1:8" s="203" customFormat="1" ht="12.75" customHeight="1" thickBot="1" x14ac:dyDescent="0.25">
      <c r="A35" s="200"/>
      <c r="B35" s="201"/>
      <c r="C35" s="202"/>
      <c r="D35" s="202"/>
      <c r="E35" s="202"/>
      <c r="F35" s="202"/>
      <c r="G35" s="202"/>
      <c r="H35" s="202"/>
    </row>
    <row r="36" spans="1:8" ht="12.75" customHeight="1" x14ac:dyDescent="0.2">
      <c r="A36" s="200"/>
      <c r="B36" s="143" t="s">
        <v>1223</v>
      </c>
      <c r="C36" s="144"/>
      <c r="D36" s="144"/>
      <c r="E36" s="627" t="s">
        <v>1156</v>
      </c>
      <c r="F36" s="628"/>
      <c r="G36" s="629"/>
    </row>
    <row r="37" spans="1:8" ht="12.75" customHeight="1" x14ac:dyDescent="0.2">
      <c r="A37" s="200"/>
      <c r="B37" s="148" t="s">
        <v>1224</v>
      </c>
      <c r="C37" s="149"/>
      <c r="D37" s="149"/>
      <c r="E37" s="630" t="s">
        <v>0</v>
      </c>
      <c r="F37" s="631"/>
      <c r="G37" s="632"/>
    </row>
    <row r="38" spans="1:8" ht="12.75" customHeight="1" thickBot="1" x14ac:dyDescent="0.25">
      <c r="A38" s="200"/>
      <c r="B38" s="204" t="s">
        <v>1225</v>
      </c>
      <c r="C38" s="205"/>
      <c r="D38" s="205"/>
      <c r="E38" s="633" t="s">
        <v>1226</v>
      </c>
      <c r="F38" s="634"/>
      <c r="G38" s="635"/>
    </row>
    <row r="39" spans="1:8" ht="12.75" customHeight="1" thickBot="1" x14ac:dyDescent="0.25">
      <c r="A39" s="206"/>
      <c r="B39" s="207"/>
      <c r="C39" s="207"/>
      <c r="D39" s="207"/>
      <c r="E39" s="160"/>
      <c r="F39" s="161"/>
      <c r="G39" s="130"/>
      <c r="H39" s="130"/>
    </row>
    <row r="40" spans="1:8" ht="12.75" customHeight="1" x14ac:dyDescent="0.2">
      <c r="A40" s="200"/>
      <c r="B40" s="208" t="s">
        <v>1227</v>
      </c>
      <c r="C40" s="209"/>
      <c r="D40" s="209"/>
      <c r="E40" s="636" t="s">
        <v>1228</v>
      </c>
      <c r="F40" s="637"/>
      <c r="G40" s="638"/>
    </row>
    <row r="41" spans="1:8" ht="12.75" customHeight="1" x14ac:dyDescent="0.2">
      <c r="A41" s="200"/>
      <c r="B41" s="168" t="s">
        <v>1229</v>
      </c>
      <c r="C41" s="169"/>
      <c r="D41" s="169"/>
      <c r="E41" s="630" t="s">
        <v>1157</v>
      </c>
      <c r="F41" s="631"/>
      <c r="G41" s="632"/>
    </row>
    <row r="42" spans="1:8" ht="12.75" customHeight="1" thickBot="1" x14ac:dyDescent="0.25">
      <c r="A42" s="206"/>
      <c r="B42" s="204" t="s">
        <v>1230</v>
      </c>
      <c r="C42" s="205"/>
      <c r="D42" s="205"/>
      <c r="E42" s="624" t="s">
        <v>1157</v>
      </c>
      <c r="F42" s="625"/>
      <c r="G42" s="626"/>
      <c r="H42" s="130"/>
    </row>
    <row r="43" spans="1:8" ht="12.75" customHeight="1" x14ac:dyDescent="0.2">
      <c r="A43" s="200"/>
      <c r="B43" s="210"/>
    </row>
    <row r="44" spans="1:8" ht="12.75" customHeight="1" x14ac:dyDescent="0.2">
      <c r="A44" s="200"/>
      <c r="B44" s="210"/>
    </row>
    <row r="45" spans="1:8" s="203" customFormat="1" ht="12.75" customHeight="1" x14ac:dyDescent="0.2">
      <c r="A45" s="200" t="s">
        <v>1231</v>
      </c>
      <c r="B45" s="201" t="s">
        <v>1232</v>
      </c>
      <c r="C45" s="202"/>
      <c r="D45" s="202"/>
      <c r="E45" s="202"/>
      <c r="F45" s="202"/>
      <c r="G45" s="202"/>
      <c r="H45" s="202"/>
    </row>
    <row r="46" spans="1:8" s="203" customFormat="1" ht="12.75" customHeight="1" thickBot="1" x14ac:dyDescent="0.25">
      <c r="A46" s="200"/>
      <c r="B46" s="201"/>
      <c r="C46" s="202"/>
      <c r="D46" s="202"/>
      <c r="E46" s="202"/>
      <c r="F46" s="202"/>
      <c r="G46" s="202"/>
      <c r="H46" s="202"/>
    </row>
    <row r="47" spans="1:8" s="203" customFormat="1" ht="12.75" customHeight="1" x14ac:dyDescent="0.2">
      <c r="A47" s="200"/>
      <c r="B47" s="201"/>
      <c r="C47" s="182"/>
      <c r="D47" s="202"/>
      <c r="E47" s="211" t="s">
        <v>1</v>
      </c>
      <c r="F47" s="605" t="s">
        <v>1233</v>
      </c>
      <c r="G47" s="606"/>
      <c r="H47" s="202"/>
    </row>
    <row r="48" spans="1:8" s="203" customFormat="1" ht="12.75" customHeight="1" thickBot="1" x14ac:dyDescent="0.25">
      <c r="A48" s="200"/>
      <c r="B48" s="201"/>
      <c r="C48" s="163"/>
      <c r="D48" s="202"/>
      <c r="E48" s="212" t="s">
        <v>1234</v>
      </c>
      <c r="F48" s="607" t="s">
        <v>1235</v>
      </c>
      <c r="G48" s="608"/>
      <c r="H48" s="202"/>
    </row>
    <row r="49" spans="1:8" ht="12.75" customHeight="1" x14ac:dyDescent="0.25">
      <c r="A49" s="200"/>
      <c r="B49" s="143" t="s">
        <v>1236</v>
      </c>
      <c r="C49" s="213" t="s">
        <v>1237</v>
      </c>
      <c r="D49" s="214"/>
      <c r="E49" s="215">
        <v>0</v>
      </c>
      <c r="F49" s="609"/>
      <c r="G49" s="610"/>
    </row>
    <row r="50" spans="1:8" ht="12.75" customHeight="1" x14ac:dyDescent="0.2">
      <c r="A50" s="206"/>
      <c r="B50" s="168"/>
      <c r="C50" s="216" t="s">
        <v>1238</v>
      </c>
      <c r="D50" s="217"/>
      <c r="E50" s="218">
        <v>0</v>
      </c>
      <c r="F50" s="611"/>
      <c r="G50" s="612"/>
      <c r="H50" s="130"/>
    </row>
    <row r="51" spans="1:8" ht="12.75" customHeight="1" x14ac:dyDescent="0.2">
      <c r="A51" s="200"/>
      <c r="B51" s="168"/>
      <c r="C51" s="216" t="s">
        <v>1239</v>
      </c>
      <c r="D51" s="219"/>
      <c r="E51" s="218">
        <v>31001</v>
      </c>
      <c r="F51" s="611"/>
      <c r="G51" s="612"/>
    </row>
    <row r="52" spans="1:8" ht="12.75" customHeight="1" thickBot="1" x14ac:dyDescent="0.25">
      <c r="A52" s="200"/>
      <c r="B52" s="168"/>
      <c r="C52" s="220" t="s">
        <v>1240</v>
      </c>
      <c r="D52" s="221"/>
      <c r="E52" s="222">
        <v>0</v>
      </c>
      <c r="F52" s="613"/>
      <c r="G52" s="614"/>
    </row>
    <row r="53" spans="1:8" ht="12.75" customHeight="1" thickBot="1" x14ac:dyDescent="0.25">
      <c r="A53" s="200"/>
      <c r="B53" s="223"/>
      <c r="C53" s="224" t="s">
        <v>1</v>
      </c>
      <c r="D53" s="225"/>
      <c r="E53" s="226">
        <f>+SUM(E49:E52)</f>
        <v>31001</v>
      </c>
      <c r="F53" s="615"/>
      <c r="G53" s="616"/>
    </row>
    <row r="54" spans="1:8" ht="12.75" customHeight="1" thickBot="1" x14ac:dyDescent="0.25">
      <c r="A54" s="200"/>
      <c r="E54" s="130"/>
    </row>
    <row r="55" spans="1:8" ht="12.75" customHeight="1" thickBot="1" x14ac:dyDescent="0.25">
      <c r="A55" s="200"/>
      <c r="B55" s="223" t="s">
        <v>1241</v>
      </c>
      <c r="C55" s="225"/>
      <c r="D55" s="227"/>
      <c r="E55" s="228">
        <v>24319.365155</v>
      </c>
      <c r="F55" s="229"/>
      <c r="G55" s="136"/>
    </row>
    <row r="56" spans="1:8" ht="12.75" customHeight="1" x14ac:dyDescent="0.2">
      <c r="A56" s="200"/>
    </row>
    <row r="57" spans="1:8" ht="12.75" customHeight="1" x14ac:dyDescent="0.2">
      <c r="A57" s="200"/>
    </row>
    <row r="58" spans="1:8" s="203" customFormat="1" ht="12.75" customHeight="1" x14ac:dyDescent="0.2">
      <c r="A58" s="200" t="s">
        <v>1242</v>
      </c>
      <c r="B58" s="201" t="s">
        <v>1243</v>
      </c>
      <c r="C58" s="202"/>
      <c r="D58" s="202"/>
      <c r="E58" s="202"/>
      <c r="F58" s="202"/>
      <c r="G58" s="202"/>
      <c r="H58" s="202"/>
    </row>
    <row r="59" spans="1:8" s="203" customFormat="1" ht="12.75" customHeight="1" thickBot="1" x14ac:dyDescent="0.25">
      <c r="A59" s="200"/>
      <c r="B59" s="201"/>
      <c r="C59" s="202"/>
      <c r="D59" s="202"/>
      <c r="E59" s="202"/>
      <c r="F59" s="202"/>
      <c r="G59" s="202"/>
      <c r="H59" s="202"/>
    </row>
    <row r="60" spans="1:8" ht="12.75" customHeight="1" thickBot="1" x14ac:dyDescent="0.25">
      <c r="A60" s="200"/>
      <c r="C60" s="230" t="s">
        <v>1244</v>
      </c>
      <c r="D60" s="231" t="s">
        <v>1245</v>
      </c>
    </row>
    <row r="61" spans="1:8" ht="12.75" customHeight="1" x14ac:dyDescent="0.2">
      <c r="A61" s="200"/>
      <c r="B61" s="232" t="s">
        <v>1246</v>
      </c>
      <c r="C61" s="233">
        <v>1.05</v>
      </c>
      <c r="D61" s="234">
        <v>1.2204999999999999</v>
      </c>
    </row>
    <row r="62" spans="1:8" ht="12.75" customHeight="1" x14ac:dyDescent="0.2">
      <c r="A62" s="200"/>
      <c r="B62" s="235" t="s">
        <v>1247</v>
      </c>
      <c r="C62" s="236">
        <v>1</v>
      </c>
      <c r="D62" s="237">
        <v>1.0572999999999999</v>
      </c>
    </row>
    <row r="63" spans="1:8" ht="12.75" customHeight="1" thickBot="1" x14ac:dyDescent="0.25">
      <c r="A63" s="200"/>
      <c r="B63" s="238" t="s">
        <v>2</v>
      </c>
      <c r="C63" s="239"/>
      <c r="D63" s="240"/>
    </row>
    <row r="64" spans="1:8" ht="12.75" customHeight="1" x14ac:dyDescent="0.2">
      <c r="A64" s="206"/>
      <c r="B64" s="162"/>
      <c r="C64" s="162"/>
      <c r="D64" s="161"/>
      <c r="E64" s="130"/>
      <c r="F64" s="130"/>
      <c r="G64" s="130"/>
      <c r="H64" s="130"/>
    </row>
    <row r="65" spans="1:9" ht="12.75" customHeight="1" x14ac:dyDescent="0.2">
      <c r="A65" s="206"/>
      <c r="B65" s="162"/>
      <c r="C65" s="241"/>
      <c r="D65" s="162"/>
      <c r="E65" s="161"/>
      <c r="F65" s="130"/>
      <c r="G65" s="130"/>
      <c r="H65" s="130"/>
    </row>
    <row r="66" spans="1:9" ht="12.75" customHeight="1" x14ac:dyDescent="0.2">
      <c r="A66" s="206" t="s">
        <v>1248</v>
      </c>
      <c r="B66" s="242" t="s">
        <v>1249</v>
      </c>
      <c r="C66" s="241"/>
      <c r="D66" s="162"/>
      <c r="E66" s="161"/>
      <c r="F66" s="130"/>
      <c r="G66" s="130"/>
      <c r="H66" s="130"/>
    </row>
    <row r="67" spans="1:9" ht="12.75" customHeight="1" thickBot="1" x14ac:dyDescent="0.25">
      <c r="A67" s="206"/>
      <c r="B67" s="162"/>
      <c r="C67" s="241"/>
      <c r="D67" s="162"/>
      <c r="E67" s="161"/>
      <c r="F67" s="130"/>
      <c r="G67" s="130"/>
      <c r="H67" s="130"/>
    </row>
    <row r="68" spans="1:9" ht="12.75" customHeight="1" thickBot="1" x14ac:dyDescent="0.25">
      <c r="A68" s="206"/>
      <c r="B68" s="162"/>
      <c r="C68" s="241"/>
      <c r="D68" s="162"/>
      <c r="E68" s="243" t="s">
        <v>1200</v>
      </c>
      <c r="F68" s="166" t="s">
        <v>1201</v>
      </c>
      <c r="G68" s="244" t="s">
        <v>1202</v>
      </c>
      <c r="H68" s="130"/>
    </row>
    <row r="69" spans="1:9" ht="12.75" customHeight="1" x14ac:dyDescent="0.2">
      <c r="A69" s="200"/>
      <c r="B69" s="143" t="s">
        <v>1250</v>
      </c>
      <c r="C69" s="144"/>
      <c r="D69" s="189" t="s">
        <v>1204</v>
      </c>
      <c r="E69" s="245" t="s">
        <v>1251</v>
      </c>
      <c r="F69" s="246" t="s">
        <v>1206</v>
      </c>
      <c r="G69" s="247" t="s">
        <v>1207</v>
      </c>
    </row>
    <row r="70" spans="1:9" ht="12.75" customHeight="1" x14ac:dyDescent="0.2">
      <c r="A70" s="200"/>
      <c r="B70" s="168"/>
      <c r="C70" s="169"/>
      <c r="D70" s="174" t="s">
        <v>1208</v>
      </c>
      <c r="E70" s="248" t="s">
        <v>1252</v>
      </c>
      <c r="F70" s="249" t="s">
        <v>1206</v>
      </c>
      <c r="G70" s="192" t="s">
        <v>1207</v>
      </c>
    </row>
    <row r="71" spans="1:9" ht="12.75" customHeight="1" thickBot="1" x14ac:dyDescent="0.25">
      <c r="A71" s="200"/>
      <c r="B71" s="153"/>
      <c r="C71" s="154"/>
      <c r="D71" s="178" t="s">
        <v>1210</v>
      </c>
      <c r="E71" s="250" t="s">
        <v>1251</v>
      </c>
      <c r="F71" s="251" t="s">
        <v>1206</v>
      </c>
      <c r="G71" s="193" t="s">
        <v>1207</v>
      </c>
    </row>
    <row r="72" spans="1:9" ht="12.75" customHeight="1" x14ac:dyDescent="0.2">
      <c r="A72" s="200"/>
      <c r="B72" s="184"/>
      <c r="C72" s="184"/>
      <c r="D72" s="184"/>
    </row>
    <row r="73" spans="1:9" ht="12.75" customHeight="1" x14ac:dyDescent="0.2">
      <c r="A73" s="200"/>
      <c r="B73" s="184"/>
      <c r="C73" s="184"/>
      <c r="D73" s="184"/>
    </row>
    <row r="74" spans="1:9" ht="12.75" customHeight="1" x14ac:dyDescent="0.2">
      <c r="A74" s="206" t="s">
        <v>1253</v>
      </c>
      <c r="B74" s="252" t="s">
        <v>1254</v>
      </c>
      <c r="C74" s="253"/>
      <c r="D74" s="130"/>
      <c r="E74" s="130"/>
      <c r="F74" s="130"/>
      <c r="G74" s="130"/>
      <c r="H74" s="130"/>
    </row>
    <row r="75" spans="1:9" ht="12.75" customHeight="1" thickBot="1" x14ac:dyDescent="0.25">
      <c r="A75" s="254"/>
      <c r="B75" s="255"/>
      <c r="C75" s="255"/>
    </row>
    <row r="76" spans="1:9" ht="12.75" customHeight="1" thickBot="1" x14ac:dyDescent="0.3">
      <c r="A76" s="200"/>
      <c r="B76" s="256" t="s">
        <v>1255</v>
      </c>
      <c r="C76" s="225"/>
      <c r="D76" s="227"/>
      <c r="E76" s="167" t="s">
        <v>1256</v>
      </c>
      <c r="G76" s="184"/>
      <c r="H76" s="257"/>
    </row>
    <row r="77" spans="1:9" ht="12.75" customHeight="1" x14ac:dyDescent="0.25">
      <c r="A77" s="200"/>
      <c r="B77" s="148" t="s">
        <v>1257</v>
      </c>
      <c r="C77" s="149"/>
      <c r="D77" s="219"/>
      <c r="E77" s="258">
        <v>224</v>
      </c>
      <c r="G77" s="259"/>
      <c r="H77" s="260"/>
      <c r="I77" s="261"/>
    </row>
    <row r="78" spans="1:9" ht="12.75" customHeight="1" x14ac:dyDescent="0.25">
      <c r="A78" s="200"/>
      <c r="B78" s="148" t="s">
        <v>1258</v>
      </c>
      <c r="C78" s="149"/>
      <c r="D78" s="219"/>
      <c r="E78" s="258">
        <v>120</v>
      </c>
      <c r="G78" s="259"/>
      <c r="H78" s="260"/>
      <c r="I78" s="261"/>
    </row>
    <row r="79" spans="1:9" ht="12.75" customHeight="1" thickBot="1" x14ac:dyDescent="0.25">
      <c r="A79" s="200"/>
      <c r="B79" s="204" t="s">
        <v>1259</v>
      </c>
      <c r="C79" s="205"/>
      <c r="D79" s="262"/>
      <c r="E79" s="263">
        <v>0</v>
      </c>
      <c r="G79" s="264"/>
      <c r="I79" s="265"/>
    </row>
    <row r="80" spans="1:9" ht="12.75" customHeight="1" thickBot="1" x14ac:dyDescent="0.25">
      <c r="A80" s="200"/>
      <c r="B80" s="223"/>
      <c r="C80" s="225"/>
      <c r="D80" s="266" t="s">
        <v>1260</v>
      </c>
      <c r="E80" s="267">
        <f>+E77+E78+E79</f>
        <v>344</v>
      </c>
      <c r="G80" s="264"/>
    </row>
    <row r="81" spans="1:7" ht="12.75" customHeight="1" x14ac:dyDescent="0.2">
      <c r="A81" s="200"/>
      <c r="B81" s="268" t="s">
        <v>1241</v>
      </c>
      <c r="C81" s="269"/>
      <c r="D81" s="270"/>
      <c r="E81" s="271">
        <v>24319.365155</v>
      </c>
      <c r="G81" s="259"/>
    </row>
    <row r="82" spans="1:7" ht="12.75" customHeight="1" thickBot="1" x14ac:dyDescent="0.25">
      <c r="A82" s="200"/>
      <c r="B82" s="272" t="s">
        <v>1261</v>
      </c>
      <c r="C82" s="273"/>
      <c r="D82" s="221"/>
      <c r="E82" s="274">
        <v>0</v>
      </c>
      <c r="G82" s="184"/>
    </row>
    <row r="83" spans="1:7" ht="12.75" customHeight="1" thickBot="1" x14ac:dyDescent="0.25">
      <c r="A83" s="200"/>
      <c r="B83" s="223"/>
      <c r="C83" s="225"/>
      <c r="D83" s="266" t="s">
        <v>1262</v>
      </c>
      <c r="E83" s="267">
        <f>+E81+E82</f>
        <v>24319.365155</v>
      </c>
      <c r="G83" s="184"/>
    </row>
    <row r="84" spans="1:7" ht="12.75" customHeight="1" thickBot="1" x14ac:dyDescent="0.25">
      <c r="A84" s="200"/>
      <c r="B84" s="256" t="s">
        <v>1263</v>
      </c>
      <c r="C84" s="225"/>
      <c r="D84" s="227"/>
      <c r="E84" s="267">
        <f>+E80+E83</f>
        <v>24663.365155</v>
      </c>
      <c r="G84" s="184"/>
    </row>
    <row r="85" spans="1:7" x14ac:dyDescent="0.2">
      <c r="A85" s="200"/>
    </row>
    <row r="86" spans="1:7" x14ac:dyDescent="0.2">
      <c r="A86" s="206" t="s">
        <v>1264</v>
      </c>
      <c r="B86" s="252" t="s">
        <v>1265</v>
      </c>
      <c r="C86" s="210"/>
      <c r="D86" s="210"/>
      <c r="E86" s="210"/>
      <c r="F86" s="210"/>
    </row>
    <row r="87" spans="1:7" x14ac:dyDescent="0.2">
      <c r="A87" s="200"/>
      <c r="B87" s="210"/>
      <c r="C87" s="210"/>
      <c r="D87" s="210"/>
      <c r="E87" s="210"/>
      <c r="F87" s="210"/>
    </row>
    <row r="88" spans="1:7" x14ac:dyDescent="0.2">
      <c r="A88" s="200"/>
      <c r="B88" s="275" t="s">
        <v>1266</v>
      </c>
      <c r="C88" s="273"/>
      <c r="D88" s="273"/>
      <c r="E88" s="273"/>
      <c r="F88" s="221"/>
    </row>
    <row r="89" spans="1:7" x14ac:dyDescent="0.2">
      <c r="A89" s="200"/>
      <c r="B89" s="276" t="s">
        <v>1267</v>
      </c>
      <c r="C89" s="169"/>
      <c r="D89" s="169"/>
      <c r="E89" s="169"/>
      <c r="F89" s="277"/>
    </row>
    <row r="90" spans="1:7" x14ac:dyDescent="0.2">
      <c r="A90" s="200"/>
      <c r="B90" s="276" t="s">
        <v>1268</v>
      </c>
      <c r="C90" s="169"/>
      <c r="D90" s="169"/>
      <c r="E90" s="169"/>
      <c r="F90" s="277"/>
    </row>
    <row r="91" spans="1:7" x14ac:dyDescent="0.2">
      <c r="A91" s="200"/>
      <c r="B91" s="276" t="s">
        <v>1269</v>
      </c>
      <c r="C91" s="169"/>
      <c r="D91" s="169"/>
      <c r="E91" s="169"/>
      <c r="F91" s="277"/>
    </row>
    <row r="92" spans="1:7" x14ac:dyDescent="0.2">
      <c r="A92" s="200"/>
      <c r="B92" s="276" t="s">
        <v>1270</v>
      </c>
      <c r="C92" s="169"/>
      <c r="D92" s="169"/>
      <c r="E92" s="169"/>
      <c r="F92" s="277"/>
    </row>
    <row r="93" spans="1:7" x14ac:dyDescent="0.2">
      <c r="A93" s="200"/>
      <c r="B93" s="278"/>
      <c r="C93" s="279" t="s">
        <v>1271</v>
      </c>
      <c r="D93" s="169"/>
      <c r="E93" s="169"/>
      <c r="F93" s="277"/>
    </row>
    <row r="94" spans="1:7" x14ac:dyDescent="0.2">
      <c r="A94" s="200"/>
      <c r="B94" s="278"/>
      <c r="C94" s="279" t="s">
        <v>1272</v>
      </c>
      <c r="D94" s="169"/>
      <c r="E94" s="169"/>
      <c r="F94" s="277"/>
    </row>
    <row r="95" spans="1:7" x14ac:dyDescent="0.2">
      <c r="A95" s="200"/>
      <c r="B95" s="278"/>
      <c r="C95" s="279" t="s">
        <v>1273</v>
      </c>
      <c r="D95" s="169"/>
      <c r="E95" s="169"/>
      <c r="F95" s="277"/>
    </row>
    <row r="96" spans="1:7" x14ac:dyDescent="0.2">
      <c r="A96" s="200"/>
      <c r="B96" s="280" t="s">
        <v>1274</v>
      </c>
      <c r="C96" s="279"/>
      <c r="D96" s="169"/>
      <c r="E96" s="169"/>
      <c r="F96" s="277"/>
    </row>
    <row r="97" spans="1:10" x14ac:dyDescent="0.2">
      <c r="A97" s="200"/>
      <c r="B97" s="281" t="s">
        <v>1275</v>
      </c>
      <c r="C97" s="282"/>
      <c r="D97" s="269"/>
      <c r="E97" s="269"/>
      <c r="F97" s="270"/>
    </row>
    <row r="98" spans="1:10" x14ac:dyDescent="0.2">
      <c r="A98" s="200"/>
    </row>
    <row r="99" spans="1:10" x14ac:dyDescent="0.2">
      <c r="A99" s="206" t="s">
        <v>1276</v>
      </c>
      <c r="B99" s="617" t="s">
        <v>1277</v>
      </c>
      <c r="C99" s="617"/>
      <c r="D99" s="617"/>
      <c r="E99" s="283" t="s">
        <v>1278</v>
      </c>
    </row>
    <row r="101" spans="1:10" s="142" customFormat="1" ht="13.5" customHeight="1" x14ac:dyDescent="0.2">
      <c r="A101" s="140">
        <v>3</v>
      </c>
      <c r="B101" s="141" t="s">
        <v>1279</v>
      </c>
      <c r="C101" s="141"/>
      <c r="D101" s="141"/>
      <c r="E101" s="141"/>
      <c r="F101" s="141"/>
      <c r="G101" s="141"/>
      <c r="H101" s="141"/>
      <c r="I101" s="141"/>
      <c r="J101" s="141"/>
    </row>
    <row r="102" spans="1:10" s="142" customFormat="1" ht="13.5" customHeight="1" x14ac:dyDescent="0.2">
      <c r="A102" s="284"/>
    </row>
    <row r="103" spans="1:10" ht="13.5" customHeight="1" x14ac:dyDescent="0.2">
      <c r="I103" s="132"/>
      <c r="J103" s="132"/>
    </row>
    <row r="104" spans="1:10" ht="13.5" customHeight="1" x14ac:dyDescent="0.2">
      <c r="A104" s="131" t="s">
        <v>1280</v>
      </c>
      <c r="B104" s="285" t="s">
        <v>1281</v>
      </c>
      <c r="C104" s="184"/>
      <c r="D104" s="184"/>
      <c r="E104" s="184"/>
      <c r="F104" s="184"/>
      <c r="G104" s="184"/>
      <c r="H104" s="184"/>
      <c r="I104" s="184"/>
      <c r="J104" s="184"/>
    </row>
    <row r="105" spans="1:10" ht="13.5" customHeight="1" thickBot="1" x14ac:dyDescent="0.25">
      <c r="B105" s="184"/>
      <c r="C105" s="184"/>
      <c r="D105" s="184"/>
      <c r="E105" s="184"/>
      <c r="F105" s="184"/>
      <c r="G105" s="184"/>
      <c r="H105" s="184"/>
      <c r="I105" s="184"/>
      <c r="J105" s="184"/>
    </row>
    <row r="106" spans="1:10" ht="13.5" customHeight="1" thickBot="1" x14ac:dyDescent="0.25">
      <c r="B106" s="286"/>
      <c r="C106" s="287"/>
      <c r="D106" s="288" t="s">
        <v>1282</v>
      </c>
      <c r="E106" s="289" t="s">
        <v>1283</v>
      </c>
      <c r="F106" s="290" t="s">
        <v>1284</v>
      </c>
      <c r="G106" s="184"/>
      <c r="H106" s="184"/>
      <c r="I106" s="184"/>
      <c r="J106" s="132"/>
    </row>
    <row r="107" spans="1:10" ht="13.5" customHeight="1" x14ac:dyDescent="0.2">
      <c r="B107" s="168" t="s">
        <v>1285</v>
      </c>
      <c r="C107" s="169"/>
      <c r="D107" s="291"/>
      <c r="E107" s="291"/>
      <c r="F107" s="292"/>
      <c r="G107" s="161"/>
      <c r="H107" s="293"/>
      <c r="I107" s="184"/>
      <c r="J107" s="132"/>
    </row>
    <row r="108" spans="1:10" ht="13.5" customHeight="1" x14ac:dyDescent="0.2">
      <c r="B108" s="148" t="s">
        <v>3</v>
      </c>
      <c r="C108" s="149"/>
      <c r="D108" s="294">
        <v>62.390579148752622</v>
      </c>
      <c r="E108" s="294">
        <v>92.160382321734062</v>
      </c>
      <c r="F108" s="295" t="s">
        <v>1577</v>
      </c>
      <c r="G108" s="161"/>
      <c r="H108" s="293"/>
      <c r="I108" s="184"/>
      <c r="J108" s="132"/>
    </row>
    <row r="109" spans="1:10" ht="13.5" customHeight="1" x14ac:dyDescent="0.2">
      <c r="B109" s="148" t="s">
        <v>4</v>
      </c>
      <c r="C109" s="296"/>
      <c r="D109" s="297"/>
      <c r="E109" s="297"/>
      <c r="F109" s="295"/>
      <c r="G109" s="184"/>
      <c r="H109" s="298"/>
      <c r="I109" s="298"/>
      <c r="J109" s="132"/>
    </row>
    <row r="110" spans="1:10" ht="13.5" customHeight="1" thickBot="1" x14ac:dyDescent="0.25">
      <c r="B110" s="168" t="s">
        <v>1240</v>
      </c>
      <c r="C110" s="169"/>
      <c r="D110" s="291"/>
      <c r="E110" s="299"/>
      <c r="F110" s="292"/>
      <c r="G110" s="184"/>
      <c r="H110" s="293"/>
      <c r="I110" s="293"/>
      <c r="J110" s="132"/>
    </row>
    <row r="111" spans="1:10" ht="13.5" customHeight="1" thickBot="1" x14ac:dyDescent="0.25">
      <c r="B111" s="223"/>
      <c r="C111" s="224" t="s">
        <v>1286</v>
      </c>
      <c r="D111" s="300">
        <f>+D108</f>
        <v>62.390579148752622</v>
      </c>
      <c r="E111" s="300">
        <f>+E108</f>
        <v>92.160382321734062</v>
      </c>
      <c r="F111" s="301"/>
      <c r="G111" s="184"/>
      <c r="H111" s="302"/>
      <c r="I111" s="184"/>
      <c r="J111" s="132"/>
    </row>
    <row r="112" spans="1:10" s="161" customFormat="1" ht="13.5" customHeight="1" thickBot="1" x14ac:dyDescent="0.25">
      <c r="A112" s="303"/>
      <c r="B112" s="163"/>
      <c r="C112" s="304"/>
      <c r="D112" s="305"/>
      <c r="E112" s="305"/>
      <c r="F112" s="306"/>
      <c r="H112" s="293"/>
    </row>
    <row r="113" spans="1:11" ht="13.5" customHeight="1" thickBot="1" x14ac:dyDescent="0.25">
      <c r="B113" s="153"/>
      <c r="C113" s="307" t="s">
        <v>1287</v>
      </c>
      <c r="D113" s="308">
        <v>52.655635128503484</v>
      </c>
      <c r="E113" s="309">
        <v>52.655635128503484</v>
      </c>
      <c r="F113" s="310"/>
      <c r="G113" s="184"/>
      <c r="H113" s="184"/>
      <c r="I113" s="184"/>
      <c r="J113" s="132"/>
    </row>
    <row r="114" spans="1:11" ht="13.5" customHeight="1" x14ac:dyDescent="0.2">
      <c r="B114" s="184"/>
      <c r="C114" s="184"/>
      <c r="D114" s="184"/>
      <c r="E114" s="184"/>
      <c r="F114" s="184"/>
      <c r="G114" s="184"/>
      <c r="H114" s="184"/>
      <c r="I114" s="184"/>
      <c r="J114" s="184"/>
    </row>
    <row r="115" spans="1:11" ht="13.5" customHeight="1" x14ac:dyDescent="0.2">
      <c r="B115" s="184"/>
      <c r="C115" s="184"/>
      <c r="D115" s="184"/>
      <c r="E115" s="184"/>
      <c r="F115" s="184"/>
      <c r="G115" s="184"/>
      <c r="H115" s="184"/>
      <c r="I115" s="184"/>
      <c r="J115" s="184"/>
    </row>
    <row r="116" spans="1:11" ht="13.5" customHeight="1" x14ac:dyDescent="0.2">
      <c r="A116" s="131" t="s">
        <v>1288</v>
      </c>
      <c r="B116" s="285" t="s">
        <v>1289</v>
      </c>
      <c r="C116" s="184"/>
      <c r="D116" s="184"/>
      <c r="E116" s="184"/>
      <c r="F116" s="184"/>
      <c r="G116" s="184"/>
      <c r="H116" s="184"/>
      <c r="I116" s="184"/>
      <c r="J116" s="184"/>
    </row>
    <row r="117" spans="1:11" ht="13.5" customHeight="1" thickBot="1" x14ac:dyDescent="0.25">
      <c r="B117" s="184"/>
      <c r="C117" s="184"/>
      <c r="D117" s="184"/>
      <c r="E117" s="184"/>
      <c r="F117" s="184"/>
      <c r="G117" s="184"/>
      <c r="H117" s="184"/>
      <c r="I117" s="184"/>
      <c r="J117" s="184"/>
    </row>
    <row r="118" spans="1:11" ht="13.5" customHeight="1" thickBot="1" x14ac:dyDescent="0.25">
      <c r="B118" s="156"/>
      <c r="C118" s="157"/>
      <c r="D118" s="311" t="s">
        <v>1290</v>
      </c>
      <c r="E118" s="166" t="s">
        <v>5</v>
      </c>
      <c r="F118" s="312" t="s">
        <v>6</v>
      </c>
      <c r="G118" s="166" t="s">
        <v>7</v>
      </c>
      <c r="H118" s="166" t="s">
        <v>8</v>
      </c>
      <c r="I118" s="166" t="s">
        <v>9</v>
      </c>
      <c r="J118" s="167" t="s">
        <v>10</v>
      </c>
      <c r="K118" s="161"/>
    </row>
    <row r="119" spans="1:11" ht="13.5" customHeight="1" x14ac:dyDescent="0.2">
      <c r="B119" s="168" t="s">
        <v>1285</v>
      </c>
      <c r="C119" s="277"/>
      <c r="D119" s="313"/>
      <c r="E119" s="314"/>
      <c r="F119" s="315"/>
      <c r="G119" s="314"/>
      <c r="H119" s="314"/>
      <c r="I119" s="315"/>
      <c r="J119" s="316"/>
      <c r="K119" s="161"/>
    </row>
    <row r="120" spans="1:11" ht="13.5" customHeight="1" x14ac:dyDescent="0.2">
      <c r="B120" s="148" t="s">
        <v>3</v>
      </c>
      <c r="C120" s="219"/>
      <c r="D120" s="317">
        <v>4169</v>
      </c>
      <c r="E120" s="318">
        <v>3746</v>
      </c>
      <c r="F120" s="319">
        <v>3361</v>
      </c>
      <c r="G120" s="318">
        <v>3011</v>
      </c>
      <c r="H120" s="318">
        <v>2693</v>
      </c>
      <c r="I120" s="319">
        <v>9619</v>
      </c>
      <c r="J120" s="320">
        <v>4402</v>
      </c>
      <c r="K120" s="293"/>
    </row>
    <row r="121" spans="1:11" ht="13.5" customHeight="1" x14ac:dyDescent="0.2">
      <c r="B121" s="148" t="s">
        <v>4</v>
      </c>
      <c r="C121" s="219"/>
      <c r="D121" s="321"/>
      <c r="E121" s="322"/>
      <c r="F121" s="323"/>
      <c r="G121" s="322"/>
      <c r="H121" s="322"/>
      <c r="I121" s="323"/>
      <c r="J121" s="324"/>
      <c r="K121" s="325"/>
    </row>
    <row r="122" spans="1:11" ht="13.5" customHeight="1" thickBot="1" x14ac:dyDescent="0.25">
      <c r="B122" s="168" t="s">
        <v>1240</v>
      </c>
      <c r="C122" s="277"/>
      <c r="D122" s="326"/>
      <c r="E122" s="327"/>
      <c r="F122" s="306"/>
      <c r="G122" s="327"/>
      <c r="H122" s="327"/>
      <c r="I122" s="306"/>
      <c r="J122" s="328"/>
      <c r="K122" s="325"/>
    </row>
    <row r="123" spans="1:11" ht="13.5" customHeight="1" thickBot="1" x14ac:dyDescent="0.25">
      <c r="B123" s="223"/>
      <c r="C123" s="329" t="s">
        <v>1291</v>
      </c>
      <c r="D123" s="226">
        <v>4169</v>
      </c>
      <c r="E123" s="330">
        <v>3746</v>
      </c>
      <c r="F123" s="331">
        <v>3361</v>
      </c>
      <c r="G123" s="330">
        <v>3011</v>
      </c>
      <c r="H123" s="330">
        <v>2693</v>
      </c>
      <c r="I123" s="331">
        <v>9619</v>
      </c>
      <c r="J123" s="228">
        <v>4402</v>
      </c>
      <c r="K123" s="325"/>
    </row>
    <row r="124" spans="1:11" s="161" customFormat="1" ht="13.5" customHeight="1" thickBot="1" x14ac:dyDescent="0.25">
      <c r="A124" s="303"/>
      <c r="B124" s="163"/>
      <c r="C124" s="332"/>
      <c r="D124" s="333"/>
      <c r="E124" s="333"/>
      <c r="F124" s="333"/>
      <c r="G124" s="333"/>
      <c r="H124" s="333"/>
      <c r="I124" s="333"/>
      <c r="J124" s="333"/>
      <c r="K124" s="325"/>
    </row>
    <row r="125" spans="1:11" ht="13.5" customHeight="1" thickBot="1" x14ac:dyDescent="0.25">
      <c r="B125" s="223"/>
      <c r="C125" s="329" t="s">
        <v>1292</v>
      </c>
      <c r="D125" s="334">
        <v>2792</v>
      </c>
      <c r="E125" s="330">
        <v>2085</v>
      </c>
      <c r="F125" s="331">
        <v>3855</v>
      </c>
      <c r="G125" s="330">
        <v>2000</v>
      </c>
      <c r="H125" s="330">
        <v>4700</v>
      </c>
      <c r="I125" s="331">
        <v>8887</v>
      </c>
      <c r="J125" s="228">
        <v>0</v>
      </c>
      <c r="K125" s="293"/>
    </row>
    <row r="126" spans="1:11" ht="13.5" customHeight="1" x14ac:dyDescent="0.2">
      <c r="B126" s="184"/>
      <c r="C126" s="184"/>
      <c r="D126" s="184"/>
      <c r="E126" s="184"/>
      <c r="F126" s="184"/>
      <c r="G126" s="184"/>
      <c r="H126" s="184"/>
      <c r="I126" s="184"/>
      <c r="J126" s="184"/>
      <c r="K126" s="335"/>
    </row>
    <row r="127" spans="1:11" ht="13.5" customHeight="1" x14ac:dyDescent="0.2">
      <c r="B127" s="184"/>
      <c r="C127" s="184"/>
      <c r="D127" s="184"/>
      <c r="E127" s="336"/>
      <c r="F127" s="336"/>
      <c r="G127" s="336"/>
      <c r="H127" s="336"/>
      <c r="I127" s="336"/>
      <c r="J127" s="336"/>
      <c r="K127" s="337"/>
    </row>
    <row r="128" spans="1:11" ht="13.5" customHeight="1" x14ac:dyDescent="0.2">
      <c r="A128" s="131" t="s">
        <v>1293</v>
      </c>
      <c r="B128" s="285" t="s">
        <v>1294</v>
      </c>
      <c r="C128" s="184"/>
      <c r="D128" s="184"/>
      <c r="E128" s="184"/>
      <c r="F128" s="184"/>
      <c r="G128" s="184"/>
      <c r="H128" s="184"/>
      <c r="I128" s="184"/>
      <c r="J128" s="184"/>
      <c r="K128" s="325"/>
    </row>
    <row r="129" spans="1:11" ht="13.5" customHeight="1" thickBot="1" x14ac:dyDescent="0.25">
      <c r="B129" s="184"/>
      <c r="C129" s="184"/>
      <c r="D129" s="184"/>
      <c r="E129" s="184"/>
      <c r="F129" s="184"/>
      <c r="G129" s="184"/>
      <c r="H129" s="184"/>
      <c r="I129" s="184"/>
      <c r="J129" s="184"/>
      <c r="K129" s="325"/>
    </row>
    <row r="130" spans="1:11" ht="13.5" customHeight="1" thickBot="1" x14ac:dyDescent="0.25">
      <c r="B130" s="156"/>
      <c r="C130" s="157"/>
      <c r="D130" s="165" t="s">
        <v>11</v>
      </c>
      <c r="E130" s="166" t="s">
        <v>5</v>
      </c>
      <c r="F130" s="312" t="s">
        <v>6</v>
      </c>
      <c r="G130" s="166" t="s">
        <v>7</v>
      </c>
      <c r="H130" s="166" t="s">
        <v>8</v>
      </c>
      <c r="I130" s="312" t="s">
        <v>9</v>
      </c>
      <c r="J130" s="244" t="s">
        <v>10</v>
      </c>
      <c r="K130" s="325"/>
    </row>
    <row r="131" spans="1:11" ht="13.5" customHeight="1" x14ac:dyDescent="0.2">
      <c r="B131" s="143" t="s">
        <v>1285</v>
      </c>
      <c r="C131" s="338"/>
      <c r="D131" s="339"/>
      <c r="E131" s="340"/>
      <c r="F131" s="341"/>
      <c r="G131" s="340"/>
      <c r="H131" s="340"/>
      <c r="I131" s="341"/>
      <c r="J131" s="342"/>
      <c r="K131" s="325"/>
    </row>
    <row r="132" spans="1:11" ht="13.5" customHeight="1" x14ac:dyDescent="0.2">
      <c r="B132" s="148" t="s">
        <v>3</v>
      </c>
      <c r="C132" s="219"/>
      <c r="D132" s="317">
        <v>2749</v>
      </c>
      <c r="E132" s="318">
        <v>2362</v>
      </c>
      <c r="F132" s="319">
        <v>2341</v>
      </c>
      <c r="G132" s="318">
        <v>2293</v>
      </c>
      <c r="H132" s="318">
        <v>2221</v>
      </c>
      <c r="I132" s="319">
        <v>9965</v>
      </c>
      <c r="J132" s="320">
        <v>9070</v>
      </c>
      <c r="K132" s="293"/>
    </row>
    <row r="133" spans="1:11" ht="13.5" customHeight="1" x14ac:dyDescent="0.2">
      <c r="B133" s="148" t="s">
        <v>4</v>
      </c>
      <c r="C133" s="219"/>
      <c r="D133" s="321"/>
      <c r="E133" s="322"/>
      <c r="F133" s="323"/>
      <c r="G133" s="322"/>
      <c r="H133" s="322"/>
      <c r="I133" s="323"/>
      <c r="J133" s="324"/>
      <c r="K133" s="325"/>
    </row>
    <row r="134" spans="1:11" ht="13.5" customHeight="1" thickBot="1" x14ac:dyDescent="0.25">
      <c r="B134" s="168" t="s">
        <v>1240</v>
      </c>
      <c r="C134" s="277"/>
      <c r="D134" s="326"/>
      <c r="E134" s="327"/>
      <c r="F134" s="306"/>
      <c r="G134" s="327"/>
      <c r="H134" s="327"/>
      <c r="I134" s="306"/>
      <c r="J134" s="328"/>
      <c r="K134" s="325"/>
    </row>
    <row r="135" spans="1:11" ht="13.5" customHeight="1" thickBot="1" x14ac:dyDescent="0.25">
      <c r="B135" s="223"/>
      <c r="C135" s="329" t="s">
        <v>1295</v>
      </c>
      <c r="D135" s="334">
        <v>2749</v>
      </c>
      <c r="E135" s="330">
        <v>2362</v>
      </c>
      <c r="F135" s="331">
        <v>2341</v>
      </c>
      <c r="G135" s="330">
        <v>2293</v>
      </c>
      <c r="H135" s="330">
        <v>2221</v>
      </c>
      <c r="I135" s="331">
        <v>9965</v>
      </c>
      <c r="J135" s="228">
        <v>9070</v>
      </c>
      <c r="K135" s="325"/>
    </row>
    <row r="136" spans="1:11" s="161" customFormat="1" ht="13.5" customHeight="1" thickBot="1" x14ac:dyDescent="0.25">
      <c r="A136" s="303"/>
      <c r="B136" s="163"/>
      <c r="C136" s="332"/>
      <c r="D136" s="333"/>
      <c r="E136" s="333"/>
      <c r="F136" s="333"/>
      <c r="G136" s="333"/>
      <c r="H136" s="333"/>
      <c r="I136" s="333"/>
      <c r="J136" s="306"/>
      <c r="K136" s="325"/>
    </row>
    <row r="137" spans="1:11" ht="13.5" customHeight="1" thickBot="1" x14ac:dyDescent="0.25">
      <c r="B137" s="256"/>
      <c r="C137" s="329" t="s">
        <v>1296</v>
      </c>
      <c r="D137" s="334">
        <v>2792</v>
      </c>
      <c r="E137" s="330">
        <v>2085</v>
      </c>
      <c r="F137" s="330">
        <v>3855</v>
      </c>
      <c r="G137" s="330">
        <v>2000</v>
      </c>
      <c r="H137" s="330">
        <v>4700</v>
      </c>
      <c r="I137" s="330">
        <v>8887</v>
      </c>
      <c r="J137" s="228">
        <v>0</v>
      </c>
      <c r="K137" s="293"/>
    </row>
    <row r="138" spans="1:11" ht="13.5" customHeight="1" x14ac:dyDescent="0.2">
      <c r="B138" s="343"/>
      <c r="C138" s="344" t="s">
        <v>1297</v>
      </c>
      <c r="D138" s="345">
        <v>2792</v>
      </c>
      <c r="E138" s="345">
        <v>2085</v>
      </c>
      <c r="F138" s="345">
        <v>3855</v>
      </c>
      <c r="G138" s="345">
        <v>2000</v>
      </c>
      <c r="H138" s="345">
        <v>4700</v>
      </c>
      <c r="I138" s="345">
        <v>8887</v>
      </c>
      <c r="J138" s="346">
        <v>0</v>
      </c>
      <c r="K138" s="335"/>
    </row>
    <row r="139" spans="1:11" ht="13.5" customHeight="1" thickBot="1" x14ac:dyDescent="0.25">
      <c r="B139" s="347"/>
      <c r="C139" s="348" t="s">
        <v>1298</v>
      </c>
      <c r="D139" s="349"/>
      <c r="E139" s="350"/>
      <c r="F139" s="350"/>
      <c r="G139" s="350"/>
      <c r="H139" s="350"/>
      <c r="I139" s="350"/>
      <c r="J139" s="351"/>
    </row>
    <row r="140" spans="1:11" ht="13.5" customHeight="1" x14ac:dyDescent="0.2">
      <c r="B140" s="184"/>
      <c r="C140" s="184"/>
      <c r="D140" s="315"/>
      <c r="E140" s="315"/>
      <c r="F140" s="315"/>
      <c r="G140" s="315"/>
      <c r="H140" s="315"/>
      <c r="I140" s="315"/>
      <c r="J140" s="315"/>
    </row>
    <row r="141" spans="1:11" ht="13.5" customHeight="1" x14ac:dyDescent="0.2">
      <c r="I141" s="132"/>
      <c r="J141" s="132"/>
    </row>
    <row r="142" spans="1:11" ht="13.5" customHeight="1" x14ac:dyDescent="0.2">
      <c r="A142" s="131" t="s">
        <v>1299</v>
      </c>
      <c r="B142" s="201" t="s">
        <v>1300</v>
      </c>
      <c r="I142" s="132"/>
      <c r="J142" s="132"/>
    </row>
    <row r="143" spans="1:11" ht="13.5" customHeight="1" thickBot="1" x14ac:dyDescent="0.25">
      <c r="I143" s="132"/>
      <c r="J143" s="132"/>
    </row>
    <row r="144" spans="1:11" ht="13.5" customHeight="1" thickBot="1" x14ac:dyDescent="0.25">
      <c r="B144" s="352" t="s">
        <v>1301</v>
      </c>
      <c r="C144" s="353" t="s">
        <v>1302</v>
      </c>
      <c r="D144" s="225"/>
      <c r="E144" s="225"/>
      <c r="F144" s="225"/>
      <c r="G144" s="354"/>
      <c r="I144" s="132"/>
      <c r="J144" s="132"/>
    </row>
    <row r="145" spans="2:10" ht="13.5" customHeight="1" x14ac:dyDescent="0.2">
      <c r="B145" s="355"/>
      <c r="C145" s="356"/>
      <c r="D145" s="356"/>
      <c r="E145" s="356"/>
      <c r="F145" s="356"/>
      <c r="G145" s="357"/>
      <c r="I145" s="132"/>
      <c r="J145" s="132"/>
    </row>
    <row r="146" spans="2:10" ht="71.25" customHeight="1" x14ac:dyDescent="0.2">
      <c r="B146" s="355"/>
      <c r="C146" s="618" t="s">
        <v>1303</v>
      </c>
      <c r="D146" s="619"/>
      <c r="E146" s="619"/>
      <c r="F146" s="619"/>
      <c r="G146" s="620"/>
      <c r="H146" s="130"/>
    </row>
    <row r="147" spans="2:10" ht="33.75" customHeight="1" x14ac:dyDescent="0.2">
      <c r="B147" s="355"/>
      <c r="C147" s="597" t="s">
        <v>1304</v>
      </c>
      <c r="D147" s="598"/>
      <c r="E147" s="598"/>
      <c r="F147" s="598"/>
      <c r="G147" s="599"/>
      <c r="H147" s="130"/>
    </row>
    <row r="148" spans="2:10" ht="64.5" customHeight="1" x14ac:dyDescent="0.2">
      <c r="B148" s="355"/>
      <c r="C148" s="621" t="s">
        <v>1305</v>
      </c>
      <c r="D148" s="622"/>
      <c r="E148" s="622"/>
      <c r="F148" s="622"/>
      <c r="G148" s="623"/>
      <c r="H148" s="130"/>
    </row>
    <row r="149" spans="2:10" ht="64.5" customHeight="1" x14ac:dyDescent="0.2">
      <c r="B149" s="355"/>
      <c r="C149" s="597" t="s">
        <v>1306</v>
      </c>
      <c r="D149" s="598"/>
      <c r="E149" s="598"/>
      <c r="F149" s="598"/>
      <c r="G149" s="599"/>
      <c r="H149" s="130"/>
    </row>
    <row r="150" spans="2:10" ht="57" customHeight="1" x14ac:dyDescent="0.2">
      <c r="B150" s="355"/>
      <c r="C150" s="597" t="s">
        <v>1307</v>
      </c>
      <c r="D150" s="598"/>
      <c r="E150" s="598"/>
      <c r="F150" s="598"/>
      <c r="G150" s="599"/>
      <c r="H150" s="130"/>
    </row>
    <row r="151" spans="2:10" ht="36" customHeight="1" x14ac:dyDescent="0.2">
      <c r="B151" s="355"/>
      <c r="C151" s="597" t="s">
        <v>1308</v>
      </c>
      <c r="D151" s="598"/>
      <c r="E151" s="598"/>
      <c r="F151" s="598"/>
      <c r="G151" s="599"/>
      <c r="H151" s="130"/>
    </row>
    <row r="152" spans="2:10" ht="57" customHeight="1" x14ac:dyDescent="0.2">
      <c r="B152" s="355"/>
      <c r="C152" s="597" t="s">
        <v>1309</v>
      </c>
      <c r="D152" s="598"/>
      <c r="E152" s="598"/>
      <c r="F152" s="598"/>
      <c r="G152" s="599"/>
      <c r="H152" s="130"/>
    </row>
    <row r="153" spans="2:10" ht="24.75" customHeight="1" x14ac:dyDescent="0.2">
      <c r="B153" s="355"/>
      <c r="C153" s="597" t="s">
        <v>1310</v>
      </c>
      <c r="D153" s="598"/>
      <c r="E153" s="598"/>
      <c r="F153" s="598"/>
      <c r="G153" s="599"/>
      <c r="H153" s="130"/>
    </row>
    <row r="154" spans="2:10" ht="13.5" thickBot="1" x14ac:dyDescent="0.25">
      <c r="B154" s="355"/>
      <c r="C154" s="306"/>
      <c r="D154" s="306"/>
      <c r="E154" s="306"/>
      <c r="F154" s="306"/>
      <c r="G154" s="292"/>
      <c r="H154" s="130"/>
    </row>
    <row r="155" spans="2:10" ht="13.5" customHeight="1" thickBot="1" x14ac:dyDescent="0.25">
      <c r="B155" s="355"/>
      <c r="C155" s="186" t="s">
        <v>158</v>
      </c>
      <c r="D155" s="358" t="s">
        <v>1311</v>
      </c>
      <c r="G155" s="357"/>
      <c r="H155" s="130"/>
    </row>
    <row r="156" spans="2:10" ht="13.5" customHeight="1" x14ac:dyDescent="0.2">
      <c r="B156" s="359" t="s">
        <v>1312</v>
      </c>
      <c r="C156" s="360">
        <v>23105</v>
      </c>
      <c r="D156" s="361">
        <v>54.221653046288552</v>
      </c>
      <c r="E156" s="138"/>
      <c r="G156" s="357"/>
      <c r="H156" s="130"/>
    </row>
    <row r="157" spans="2:10" ht="13.5" customHeight="1" thickBot="1" x14ac:dyDescent="0.25">
      <c r="B157" s="362" t="s">
        <v>1313</v>
      </c>
      <c r="C157" s="363"/>
      <c r="D157" s="364"/>
      <c r="G157" s="357"/>
      <c r="H157" s="130"/>
    </row>
    <row r="158" spans="2:10" ht="13.5" customHeight="1" thickBot="1" x14ac:dyDescent="0.25">
      <c r="B158" s="352" t="s">
        <v>1314</v>
      </c>
      <c r="C158" s="225"/>
      <c r="D158" s="225"/>
      <c r="E158" s="225"/>
      <c r="F158" s="225"/>
      <c r="G158" s="354"/>
      <c r="H158" s="130"/>
    </row>
    <row r="159" spans="2:10" ht="13.5" customHeight="1" x14ac:dyDescent="0.2">
      <c r="B159" s="355"/>
      <c r="C159" s="184"/>
      <c r="D159" s="184"/>
      <c r="E159" s="184"/>
      <c r="F159" s="184"/>
      <c r="G159" s="185"/>
      <c r="H159" s="130"/>
    </row>
    <row r="160" spans="2:10" ht="13.5" customHeight="1" x14ac:dyDescent="0.2">
      <c r="B160" s="355"/>
      <c r="C160" s="600" t="s">
        <v>1315</v>
      </c>
      <c r="D160" s="601"/>
      <c r="E160" s="601"/>
      <c r="F160" s="601"/>
      <c r="G160" s="602"/>
      <c r="H160" s="130"/>
    </row>
    <row r="161" spans="1:10" ht="13.5" customHeight="1" x14ac:dyDescent="0.2">
      <c r="B161" s="355"/>
      <c r="C161" s="356"/>
      <c r="D161" s="356"/>
      <c r="E161" s="356"/>
      <c r="F161" s="356"/>
      <c r="G161" s="357"/>
      <c r="H161" s="130"/>
    </row>
    <row r="162" spans="1:10" ht="13.5" customHeight="1" thickBot="1" x14ac:dyDescent="0.25">
      <c r="B162" s="355"/>
      <c r="C162" s="184"/>
      <c r="D162" s="184"/>
      <c r="E162" s="184"/>
      <c r="F162" s="184"/>
      <c r="G162" s="185"/>
      <c r="I162" s="132"/>
      <c r="J162" s="132"/>
    </row>
    <row r="163" spans="1:10" ht="13.5" customHeight="1" thickBot="1" x14ac:dyDescent="0.25">
      <c r="B163" s="355"/>
      <c r="C163" s="186" t="s">
        <v>158</v>
      </c>
      <c r="D163" s="358" t="s">
        <v>1311</v>
      </c>
      <c r="G163" s="185"/>
      <c r="I163" s="132"/>
      <c r="J163" s="132"/>
    </row>
    <row r="164" spans="1:10" ht="13.5" customHeight="1" x14ac:dyDescent="0.2">
      <c r="B164" s="359" t="s">
        <v>1312</v>
      </c>
      <c r="C164" s="360">
        <v>1214.365155</v>
      </c>
      <c r="D164" s="361">
        <v>22.85994818751584</v>
      </c>
      <c r="E164" s="365"/>
      <c r="F164" s="184"/>
      <c r="G164" s="185"/>
      <c r="I164" s="132"/>
      <c r="J164" s="132"/>
    </row>
    <row r="165" spans="1:10" ht="13.5" customHeight="1" thickBot="1" x14ac:dyDescent="0.25">
      <c r="B165" s="362" t="s">
        <v>1313</v>
      </c>
      <c r="C165" s="363"/>
      <c r="D165" s="364"/>
      <c r="E165" s="366"/>
      <c r="F165" s="156"/>
      <c r="G165" s="367"/>
      <c r="I165" s="132"/>
      <c r="J165" s="132"/>
    </row>
    <row r="168" spans="1:10" ht="13.5" thickBot="1" x14ac:dyDescent="0.25">
      <c r="A168" s="131" t="s">
        <v>1316</v>
      </c>
      <c r="B168" s="201" t="s">
        <v>1317</v>
      </c>
    </row>
    <row r="169" spans="1:10" x14ac:dyDescent="0.2">
      <c r="B169" s="184"/>
      <c r="C169" s="185"/>
      <c r="D169" s="368" t="s">
        <v>1256</v>
      </c>
      <c r="F169" s="210"/>
    </row>
    <row r="170" spans="1:10" ht="13.5" thickBot="1" x14ac:dyDescent="0.25">
      <c r="B170" s="156"/>
      <c r="C170" s="157"/>
      <c r="D170" s="369" t="s">
        <v>1318</v>
      </c>
    </row>
    <row r="171" spans="1:10" x14ac:dyDescent="0.2">
      <c r="B171" s="168" t="s">
        <v>1319</v>
      </c>
      <c r="C171" s="169"/>
      <c r="D171" s="370"/>
    </row>
    <row r="172" spans="1:10" x14ac:dyDescent="0.2">
      <c r="B172" s="148" t="s">
        <v>1320</v>
      </c>
      <c r="C172" s="219"/>
      <c r="D172" s="371"/>
    </row>
    <row r="173" spans="1:10" x14ac:dyDescent="0.2">
      <c r="B173" s="148" t="s">
        <v>1321</v>
      </c>
      <c r="C173" s="219"/>
      <c r="D173" s="371"/>
    </row>
    <row r="174" spans="1:10" x14ac:dyDescent="0.2">
      <c r="B174" s="272" t="s">
        <v>1240</v>
      </c>
      <c r="C174" s="174" t="s">
        <v>1322</v>
      </c>
      <c r="D174" s="371"/>
    </row>
    <row r="175" spans="1:10" ht="13.5" thickBot="1" x14ac:dyDescent="0.25">
      <c r="B175" s="168"/>
      <c r="C175" s="372" t="s">
        <v>2</v>
      </c>
      <c r="D175" s="373"/>
    </row>
    <row r="176" spans="1:10" x14ac:dyDescent="0.2">
      <c r="B176" s="374"/>
      <c r="C176" s="375" t="s">
        <v>1323</v>
      </c>
      <c r="D176" s="376">
        <v>2492</v>
      </c>
    </row>
    <row r="177" spans="1:6" ht="13.5" thickBot="1" x14ac:dyDescent="0.25">
      <c r="B177" s="377"/>
      <c r="C177" s="378" t="s">
        <v>1324</v>
      </c>
      <c r="D177" s="379">
        <f>+D176/E55</f>
        <v>0.10246978011626472</v>
      </c>
    </row>
    <row r="178" spans="1:6" ht="13.5" thickBot="1" x14ac:dyDescent="0.25">
      <c r="A178" s="158"/>
      <c r="B178" s="380"/>
      <c r="C178" s="381"/>
      <c r="D178" s="382"/>
      <c r="E178" s="130"/>
      <c r="F178" s="130"/>
    </row>
    <row r="179" spans="1:6" x14ac:dyDescent="0.2">
      <c r="B179" s="383" t="s">
        <v>1325</v>
      </c>
      <c r="C179" s="384"/>
      <c r="D179" s="385" t="s">
        <v>1326</v>
      </c>
      <c r="E179" s="603" t="s">
        <v>1327</v>
      </c>
      <c r="F179" s="604"/>
    </row>
    <row r="180" spans="1:6" ht="13.5" thickBot="1" x14ac:dyDescent="0.25">
      <c r="A180" s="158"/>
      <c r="B180" s="386"/>
      <c r="C180" s="387" t="s">
        <v>1328</v>
      </c>
      <c r="D180" s="388"/>
      <c r="E180" s="595" t="s">
        <v>1329</v>
      </c>
      <c r="F180" s="596"/>
    </row>
    <row r="181" spans="1:6" x14ac:dyDescent="0.2">
      <c r="A181" s="158"/>
      <c r="B181" s="389"/>
      <c r="C181" s="390"/>
      <c r="D181" s="161"/>
      <c r="E181" s="130"/>
      <c r="F181" s="130"/>
    </row>
    <row r="183" spans="1:6" x14ac:dyDescent="0.2">
      <c r="A183" s="131" t="s">
        <v>1330</v>
      </c>
      <c r="B183" s="201" t="s">
        <v>1331</v>
      </c>
    </row>
    <row r="184" spans="1:6" ht="13.5" thickBot="1" x14ac:dyDescent="0.25"/>
    <row r="185" spans="1:6" ht="13.5" thickBot="1" x14ac:dyDescent="0.25">
      <c r="B185" s="157"/>
      <c r="C185" s="243" t="s">
        <v>1256</v>
      </c>
      <c r="D185" s="167" t="s">
        <v>1311</v>
      </c>
    </row>
    <row r="186" spans="1:6" x14ac:dyDescent="0.2">
      <c r="B186" s="355" t="s">
        <v>1332</v>
      </c>
      <c r="C186" s="313"/>
      <c r="D186" s="316"/>
    </row>
    <row r="187" spans="1:6" x14ac:dyDescent="0.2">
      <c r="B187" s="391" t="s">
        <v>1333</v>
      </c>
      <c r="C187" s="392"/>
      <c r="D187" s="371"/>
    </row>
    <row r="188" spans="1:6" ht="13.5" thickBot="1" x14ac:dyDescent="0.25">
      <c r="B188" s="355" t="s">
        <v>1334</v>
      </c>
      <c r="C188" s="313"/>
      <c r="D188" s="316"/>
    </row>
    <row r="189" spans="1:6" ht="13.5" thickBot="1" x14ac:dyDescent="0.25">
      <c r="B189" s="256" t="s">
        <v>1</v>
      </c>
      <c r="C189" s="393"/>
      <c r="D189" s="394"/>
    </row>
  </sheetData>
  <sheetProtection password="D161" sheet="1" objects="1" scenarios="1" formatCells="0" formatColumns="0" formatRows="0" insertColumns="0" insertRows="0" insertHyperlinks="0" deleteColumns="0" deleteRows="0" sort="0" autoFilter="0" pivotTables="0"/>
  <mergeCells count="25">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80:F180"/>
    <mergeCell ref="C150:G150"/>
    <mergeCell ref="C151:G151"/>
    <mergeCell ref="C152:G152"/>
    <mergeCell ref="C153:G153"/>
    <mergeCell ref="C160:G160"/>
    <mergeCell ref="E179:F179"/>
  </mergeCells>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04"/>
  <sheetViews>
    <sheetView showGridLines="0" zoomScaleNormal="100" zoomScaleSheetLayoutView="100" workbookViewId="0"/>
  </sheetViews>
  <sheetFormatPr baseColWidth="10" defaultColWidth="11.42578125" defaultRowHeight="12.75" x14ac:dyDescent="0.2"/>
  <cols>
    <col min="1" max="1" width="6" style="131" customWidth="1"/>
    <col min="2" max="6" width="20.85546875" style="132" customWidth="1"/>
    <col min="7" max="7" width="6" style="132" customWidth="1"/>
    <col min="8" max="16384" width="11.42578125" style="130"/>
  </cols>
  <sheetData>
    <row r="1" spans="1:7" x14ac:dyDescent="0.2">
      <c r="A1" s="126"/>
      <c r="B1" s="127" t="s">
        <v>1189</v>
      </c>
      <c r="C1" s="128"/>
      <c r="D1" s="128"/>
      <c r="E1" s="128"/>
      <c r="F1" s="128"/>
      <c r="G1" s="128"/>
    </row>
    <row r="2" spans="1:7" ht="13.5" thickBot="1" x14ac:dyDescent="0.25"/>
    <row r="3" spans="1:7" ht="13.5" thickBot="1" x14ac:dyDescent="0.25">
      <c r="B3" s="133" t="s">
        <v>1190</v>
      </c>
      <c r="C3" s="134" t="s">
        <v>1156</v>
      </c>
      <c r="D3" s="135"/>
      <c r="E3" s="136"/>
      <c r="F3" s="184"/>
    </row>
    <row r="4" spans="1:7" ht="13.5" thickBot="1" x14ac:dyDescent="0.25">
      <c r="B4" s="133" t="s">
        <v>1191</v>
      </c>
      <c r="C4" s="137">
        <f>+'D1. NTT - Overview'!C4</f>
        <v>42460</v>
      </c>
    </row>
    <row r="6" spans="1:7" s="142" customFormat="1" x14ac:dyDescent="0.2">
      <c r="A6" s="140">
        <v>4</v>
      </c>
      <c r="B6" s="141" t="s">
        <v>1335</v>
      </c>
      <c r="C6" s="141"/>
      <c r="D6" s="141"/>
      <c r="E6" s="141"/>
      <c r="F6" s="141"/>
      <c r="G6" s="141"/>
    </row>
    <row r="7" spans="1:7" s="138" customFormat="1" x14ac:dyDescent="0.2">
      <c r="A7" s="200"/>
      <c r="B7" s="182"/>
      <c r="C7" s="182"/>
      <c r="D7" s="210"/>
      <c r="E7" s="210"/>
      <c r="F7" s="210"/>
      <c r="G7" s="210"/>
    </row>
    <row r="8" spans="1:7" s="138" customFormat="1" x14ac:dyDescent="0.2">
      <c r="A8" s="200"/>
      <c r="B8" s="182"/>
      <c r="C8" s="182"/>
      <c r="D8" s="210"/>
      <c r="E8" s="210"/>
      <c r="F8" s="210"/>
      <c r="G8" s="210"/>
    </row>
    <row r="9" spans="1:7" s="138" customFormat="1" x14ac:dyDescent="0.2">
      <c r="A9" s="200" t="s">
        <v>1336</v>
      </c>
      <c r="B9" s="242" t="s">
        <v>1337</v>
      </c>
      <c r="C9" s="182"/>
      <c r="D9" s="210"/>
      <c r="E9" s="210"/>
      <c r="F9" s="210"/>
      <c r="G9" s="210"/>
    </row>
    <row r="10" spans="1:7" s="138" customFormat="1" ht="13.5" thickBot="1" x14ac:dyDescent="0.25">
      <c r="A10" s="200"/>
      <c r="B10" s="182"/>
      <c r="C10" s="182"/>
      <c r="D10" s="210"/>
      <c r="E10" s="210"/>
      <c r="F10" s="210"/>
      <c r="G10" s="210"/>
    </row>
    <row r="11" spans="1:7" s="138" customFormat="1" ht="28.5" customHeight="1" thickBot="1" x14ac:dyDescent="0.25">
      <c r="A11" s="200"/>
      <c r="B11" s="210"/>
      <c r="C11" s="395" t="s">
        <v>1338</v>
      </c>
      <c r="D11" s="210"/>
      <c r="E11" s="210"/>
      <c r="F11" s="210"/>
      <c r="G11" s="210"/>
    </row>
    <row r="12" spans="1:7" s="138" customFormat="1" ht="13.5" thickBot="1" x14ac:dyDescent="0.25">
      <c r="A12" s="200"/>
      <c r="B12" s="396" t="s">
        <v>1339</v>
      </c>
      <c r="C12" s="397">
        <v>1</v>
      </c>
      <c r="D12" s="210"/>
      <c r="E12" s="210"/>
      <c r="F12" s="210"/>
      <c r="G12" s="210"/>
    </row>
    <row r="13" spans="1:7" s="138" customFormat="1" x14ac:dyDescent="0.2">
      <c r="A13" s="200"/>
      <c r="B13" s="359" t="s">
        <v>1340</v>
      </c>
      <c r="C13" s="398"/>
      <c r="D13" s="210"/>
      <c r="E13" s="210"/>
      <c r="F13" s="210"/>
      <c r="G13" s="210"/>
    </row>
    <row r="14" spans="1:7" s="138" customFormat="1" x14ac:dyDescent="0.2">
      <c r="A14" s="200"/>
      <c r="B14" s="399" t="s">
        <v>1341</v>
      </c>
      <c r="C14" s="400"/>
      <c r="D14" s="210"/>
      <c r="E14" s="210"/>
      <c r="F14" s="210"/>
      <c r="G14" s="210"/>
    </row>
    <row r="15" spans="1:7" s="138" customFormat="1" x14ac:dyDescent="0.2">
      <c r="A15" s="200"/>
      <c r="B15" s="399" t="s">
        <v>1342</v>
      </c>
      <c r="C15" s="400"/>
      <c r="D15" s="210"/>
      <c r="E15" s="210"/>
      <c r="F15" s="210"/>
      <c r="G15" s="210"/>
    </row>
    <row r="16" spans="1:7" s="138" customFormat="1" x14ac:dyDescent="0.2">
      <c r="A16" s="200"/>
      <c r="B16" s="399" t="s">
        <v>1343</v>
      </c>
      <c r="C16" s="400"/>
      <c r="D16" s="210"/>
      <c r="E16" s="210"/>
      <c r="F16" s="210"/>
      <c r="G16" s="210"/>
    </row>
    <row r="17" spans="1:7" s="138" customFormat="1" x14ac:dyDescent="0.2">
      <c r="A17" s="200"/>
      <c r="B17" s="401" t="s">
        <v>1344</v>
      </c>
      <c r="C17" s="400"/>
      <c r="D17" s="210"/>
      <c r="E17" s="210"/>
      <c r="F17" s="210"/>
      <c r="G17" s="210"/>
    </row>
    <row r="18" spans="1:7" s="138" customFormat="1" ht="13.5" thickBot="1" x14ac:dyDescent="0.25">
      <c r="A18" s="200"/>
      <c r="B18" s="402" t="s">
        <v>1345</v>
      </c>
      <c r="C18" s="403"/>
      <c r="D18" s="210"/>
      <c r="E18" s="210"/>
      <c r="F18" s="210"/>
      <c r="G18" s="210"/>
    </row>
    <row r="19" spans="1:7" s="138" customFormat="1" ht="13.5" thickBot="1" x14ac:dyDescent="0.25">
      <c r="A19" s="200"/>
      <c r="B19" s="404" t="s">
        <v>1346</v>
      </c>
      <c r="C19" s="405">
        <f>+C17+C18</f>
        <v>0</v>
      </c>
      <c r="D19" s="210"/>
      <c r="E19" s="210"/>
      <c r="F19" s="210"/>
      <c r="G19" s="210"/>
    </row>
    <row r="20" spans="1:7" s="138" customFormat="1" x14ac:dyDescent="0.2">
      <c r="A20" s="200"/>
      <c r="B20" s="182"/>
      <c r="C20" s="182"/>
      <c r="D20" s="210"/>
      <c r="E20" s="210"/>
      <c r="F20" s="210"/>
      <c r="G20" s="210"/>
    </row>
    <row r="21" spans="1:7" s="138" customFormat="1" x14ac:dyDescent="0.2">
      <c r="A21" s="200"/>
      <c r="B21" s="182"/>
      <c r="C21" s="182"/>
      <c r="D21" s="210"/>
      <c r="E21" s="210"/>
      <c r="F21" s="210"/>
      <c r="G21" s="210"/>
    </row>
    <row r="22" spans="1:7" x14ac:dyDescent="0.2">
      <c r="A22" s="200" t="s">
        <v>1347</v>
      </c>
      <c r="B22" s="242" t="s">
        <v>1348</v>
      </c>
      <c r="C22" s="202"/>
    </row>
    <row r="23" spans="1:7" ht="13.5" thickBot="1" x14ac:dyDescent="0.25">
      <c r="A23" s="200"/>
      <c r="B23" s="406"/>
      <c r="C23" s="202"/>
    </row>
    <row r="24" spans="1:7" ht="13.5" thickBot="1" x14ac:dyDescent="0.25">
      <c r="A24" s="200"/>
      <c r="B24" s="165" t="s">
        <v>1349</v>
      </c>
      <c r="C24" s="166" t="s">
        <v>54</v>
      </c>
      <c r="D24" s="244" t="s">
        <v>1350</v>
      </c>
      <c r="E24" s="162"/>
      <c r="F24" s="162"/>
      <c r="G24" s="407"/>
    </row>
    <row r="25" spans="1:7" x14ac:dyDescent="0.2">
      <c r="A25" s="200"/>
      <c r="B25" s="408" t="s">
        <v>1351</v>
      </c>
      <c r="C25" s="409" t="s">
        <v>0</v>
      </c>
      <c r="D25" s="410"/>
      <c r="E25" s="407"/>
      <c r="F25" s="407"/>
      <c r="G25" s="161"/>
    </row>
    <row r="26" spans="1:7" x14ac:dyDescent="0.2">
      <c r="A26" s="200"/>
      <c r="B26" s="411" t="s">
        <v>2</v>
      </c>
      <c r="C26" s="412"/>
      <c r="D26" s="413"/>
      <c r="E26" s="161"/>
      <c r="F26" s="161"/>
      <c r="G26" s="161"/>
    </row>
    <row r="27" spans="1:7" ht="13.5" thickBot="1" x14ac:dyDescent="0.25">
      <c r="A27" s="200"/>
      <c r="B27" s="366"/>
      <c r="C27" s="414"/>
      <c r="D27" s="415"/>
      <c r="E27" s="161"/>
      <c r="F27" s="161"/>
      <c r="G27" s="161"/>
    </row>
    <row r="28" spans="1:7" x14ac:dyDescent="0.2">
      <c r="A28" s="200"/>
      <c r="B28" s="162"/>
      <c r="C28" s="162"/>
    </row>
    <row r="29" spans="1:7" x14ac:dyDescent="0.2">
      <c r="A29" s="200"/>
      <c r="B29" s="162"/>
      <c r="C29" s="162"/>
    </row>
    <row r="30" spans="1:7" s="138" customFormat="1" x14ac:dyDescent="0.2">
      <c r="A30" s="200" t="s">
        <v>1352</v>
      </c>
      <c r="B30" s="242" t="s">
        <v>1353</v>
      </c>
      <c r="C30" s="182"/>
      <c r="D30" s="210"/>
      <c r="E30" s="210"/>
      <c r="F30" s="210"/>
      <c r="G30" s="210"/>
    </row>
    <row r="31" spans="1:7" ht="13.5" thickBot="1" x14ac:dyDescent="0.25">
      <c r="A31" s="200"/>
      <c r="B31" s="162"/>
      <c r="C31" s="162"/>
    </row>
    <row r="32" spans="1:7" ht="13.5" thickBot="1" x14ac:dyDescent="0.25">
      <c r="A32" s="200"/>
      <c r="B32" s="416" t="s">
        <v>1354</v>
      </c>
      <c r="C32" s="225"/>
      <c r="D32" s="417" t="s">
        <v>1350</v>
      </c>
    </row>
    <row r="33" spans="1:6" x14ac:dyDescent="0.2">
      <c r="A33" s="200"/>
      <c r="B33" s="383" t="s">
        <v>1355</v>
      </c>
      <c r="C33" s="209"/>
      <c r="D33" s="418">
        <v>8.8700000000000001E-2</v>
      </c>
      <c r="E33" s="419"/>
      <c r="F33" s="419"/>
    </row>
    <row r="34" spans="1:6" x14ac:dyDescent="0.2">
      <c r="A34" s="200"/>
      <c r="B34" s="420" t="s">
        <v>1356</v>
      </c>
      <c r="C34" s="149"/>
      <c r="D34" s="421">
        <v>3.39E-2</v>
      </c>
    </row>
    <row r="35" spans="1:6" x14ac:dyDescent="0.2">
      <c r="A35" s="200"/>
      <c r="B35" s="420" t="s">
        <v>1357</v>
      </c>
      <c r="C35" s="149"/>
      <c r="D35" s="421">
        <v>8.0999999999999996E-3</v>
      </c>
    </row>
    <row r="36" spans="1:6" x14ac:dyDescent="0.2">
      <c r="A36" s="200"/>
      <c r="B36" s="420" t="s">
        <v>1358</v>
      </c>
      <c r="C36" s="149"/>
      <c r="D36" s="421">
        <v>1.7500000000000002E-2</v>
      </c>
    </row>
    <row r="37" spans="1:6" x14ac:dyDescent="0.2">
      <c r="A37" s="200"/>
      <c r="B37" s="420" t="s">
        <v>1359</v>
      </c>
      <c r="C37" s="149"/>
      <c r="D37" s="421">
        <v>2.18E-2</v>
      </c>
    </row>
    <row r="38" spans="1:6" x14ac:dyDescent="0.2">
      <c r="A38" s="200"/>
      <c r="B38" s="420" t="s">
        <v>1360</v>
      </c>
      <c r="C38" s="149"/>
      <c r="D38" s="421">
        <v>1.9300000000000001E-2</v>
      </c>
    </row>
    <row r="39" spans="1:6" x14ac:dyDescent="0.2">
      <c r="A39" s="200"/>
      <c r="B39" s="420" t="s">
        <v>1361</v>
      </c>
      <c r="C39" s="149"/>
      <c r="D39" s="421">
        <v>4.0099999999999997E-2</v>
      </c>
    </row>
    <row r="40" spans="1:6" x14ac:dyDescent="0.2">
      <c r="A40" s="200"/>
      <c r="B40" s="420" t="s">
        <v>1362</v>
      </c>
      <c r="C40" s="149"/>
      <c r="D40" s="421">
        <v>1.46E-2</v>
      </c>
    </row>
    <row r="41" spans="1:6" x14ac:dyDescent="0.2">
      <c r="A41" s="200"/>
      <c r="B41" s="420" t="s">
        <v>1363</v>
      </c>
      <c r="C41" s="149"/>
      <c r="D41" s="421">
        <v>2.5000000000000001E-3</v>
      </c>
    </row>
    <row r="42" spans="1:6" x14ac:dyDescent="0.2">
      <c r="A42" s="200"/>
      <c r="B42" s="420" t="s">
        <v>1364</v>
      </c>
      <c r="C42" s="149"/>
      <c r="D42" s="421">
        <v>4.1999999999999997E-3</v>
      </c>
    </row>
    <row r="43" spans="1:6" x14ac:dyDescent="0.2">
      <c r="A43" s="200"/>
      <c r="B43" s="420" t="s">
        <v>1365</v>
      </c>
      <c r="C43" s="149"/>
      <c r="D43" s="421">
        <v>2.3699999999999999E-2</v>
      </c>
    </row>
    <row r="44" spans="1:6" x14ac:dyDescent="0.2">
      <c r="A44" s="200"/>
      <c r="B44" s="420" t="s">
        <v>1366</v>
      </c>
      <c r="C44" s="149"/>
      <c r="D44" s="421">
        <v>1.9400000000000001E-2</v>
      </c>
    </row>
    <row r="45" spans="1:6" x14ac:dyDescent="0.2">
      <c r="A45" s="200"/>
      <c r="B45" s="420" t="s">
        <v>1367</v>
      </c>
      <c r="C45" s="149"/>
      <c r="D45" s="421">
        <v>0.21929999999999999</v>
      </c>
    </row>
    <row r="46" spans="1:6" x14ac:dyDescent="0.2">
      <c r="A46" s="200"/>
      <c r="B46" s="420" t="s">
        <v>1368</v>
      </c>
      <c r="C46" s="149"/>
      <c r="D46" s="421">
        <v>2.9499999999999998E-2</v>
      </c>
    </row>
    <row r="47" spans="1:6" x14ac:dyDescent="0.2">
      <c r="A47" s="200"/>
      <c r="B47" s="420" t="s">
        <v>1369</v>
      </c>
      <c r="C47" s="149"/>
      <c r="D47" s="421">
        <v>5.8999999999999999E-3</v>
      </c>
    </row>
    <row r="48" spans="1:6" x14ac:dyDescent="0.2">
      <c r="A48" s="200"/>
      <c r="B48" s="420" t="s">
        <v>1370</v>
      </c>
      <c r="C48" s="149"/>
      <c r="D48" s="421">
        <v>6.8900000000000003E-2</v>
      </c>
    </row>
    <row r="49" spans="1:7" x14ac:dyDescent="0.2">
      <c r="A49" s="200"/>
      <c r="B49" s="420" t="s">
        <v>1371</v>
      </c>
      <c r="C49" s="149"/>
      <c r="D49" s="421">
        <v>2.92E-2</v>
      </c>
    </row>
    <row r="50" spans="1:7" x14ac:dyDescent="0.2">
      <c r="A50" s="200"/>
      <c r="B50" s="420" t="s">
        <v>1372</v>
      </c>
      <c r="C50" s="149"/>
      <c r="D50" s="421">
        <v>3.04E-2</v>
      </c>
    </row>
    <row r="51" spans="1:7" x14ac:dyDescent="0.2">
      <c r="A51" s="200"/>
      <c r="B51" s="420" t="s">
        <v>1373</v>
      </c>
      <c r="C51" s="149"/>
      <c r="D51" s="421">
        <v>8.1900000000000001E-2</v>
      </c>
    </row>
    <row r="52" spans="1:7" x14ac:dyDescent="0.2">
      <c r="A52" s="200"/>
      <c r="B52" s="420" t="s">
        <v>1374</v>
      </c>
      <c r="C52" s="149"/>
      <c r="D52" s="421">
        <v>1.32E-2</v>
      </c>
    </row>
    <row r="53" spans="1:7" x14ac:dyDescent="0.2">
      <c r="A53" s="200"/>
      <c r="B53" s="420" t="s">
        <v>1375</v>
      </c>
      <c r="C53" s="149"/>
      <c r="D53" s="421">
        <v>1.89E-2</v>
      </c>
    </row>
    <row r="54" spans="1:7" x14ac:dyDescent="0.2">
      <c r="A54" s="200"/>
      <c r="B54" s="420" t="s">
        <v>1376</v>
      </c>
      <c r="C54" s="149"/>
      <c r="D54" s="421">
        <v>7.7699999999999991E-2</v>
      </c>
    </row>
    <row r="55" spans="1:7" x14ac:dyDescent="0.2">
      <c r="A55" s="200"/>
      <c r="B55" s="420" t="s">
        <v>1377</v>
      </c>
      <c r="C55" s="149"/>
      <c r="D55" s="421">
        <v>0.1313</v>
      </c>
      <c r="F55" s="422"/>
    </row>
    <row r="56" spans="1:7" x14ac:dyDescent="0.2">
      <c r="A56" s="200"/>
      <c r="B56" s="423"/>
      <c r="C56" s="273"/>
      <c r="D56" s="424"/>
    </row>
    <row r="57" spans="1:7" x14ac:dyDescent="0.2">
      <c r="A57" s="200"/>
      <c r="B57" s="423" t="s">
        <v>1378</v>
      </c>
      <c r="C57" s="273"/>
      <c r="D57" s="425"/>
    </row>
    <row r="58" spans="1:7" ht="13.5" thickBot="1" x14ac:dyDescent="0.25">
      <c r="A58" s="200"/>
      <c r="B58" s="204" t="s">
        <v>1379</v>
      </c>
      <c r="C58" s="205"/>
      <c r="D58" s="426"/>
    </row>
    <row r="59" spans="1:7" x14ac:dyDescent="0.2">
      <c r="A59" s="200"/>
      <c r="B59" s="162"/>
      <c r="C59" s="162"/>
    </row>
    <row r="60" spans="1:7" x14ac:dyDescent="0.2">
      <c r="A60" s="200"/>
    </row>
    <row r="61" spans="1:7" s="203" customFormat="1" x14ac:dyDescent="0.2">
      <c r="A61" s="200" t="s">
        <v>1380</v>
      </c>
      <c r="B61" s="201" t="s">
        <v>1381</v>
      </c>
      <c r="C61" s="202"/>
      <c r="D61" s="202"/>
      <c r="E61" s="202"/>
      <c r="F61" s="202"/>
    </row>
    <row r="62" spans="1:7" s="203" customFormat="1" ht="13.5" thickBot="1" x14ac:dyDescent="0.25">
      <c r="A62" s="200"/>
      <c r="B62" s="201"/>
      <c r="C62" s="202"/>
      <c r="E62" s="202"/>
      <c r="F62" s="202"/>
    </row>
    <row r="63" spans="1:7" s="203" customFormat="1" ht="13.5" thickBot="1" x14ac:dyDescent="0.25">
      <c r="A63" s="200"/>
      <c r="B63" s="639" t="s">
        <v>1382</v>
      </c>
      <c r="C63" s="640"/>
      <c r="D63" s="427">
        <v>0.64</v>
      </c>
      <c r="E63" s="264"/>
      <c r="F63" s="259"/>
    </row>
    <row r="64" spans="1:7" ht="13.5" thickBot="1" x14ac:dyDescent="0.25">
      <c r="A64" s="200"/>
      <c r="B64" s="156"/>
      <c r="C64" s="156"/>
      <c r="D64" s="156"/>
      <c r="E64" s="428"/>
      <c r="F64" s="428"/>
      <c r="G64" s="130"/>
    </row>
    <row r="65" spans="1:7" ht="13.5" thickBot="1" x14ac:dyDescent="0.25">
      <c r="A65" s="200"/>
      <c r="B65" s="223"/>
      <c r="C65" s="227" t="s">
        <v>1383</v>
      </c>
      <c r="D65" s="167" t="s">
        <v>1350</v>
      </c>
      <c r="E65" s="429"/>
      <c r="F65" s="259"/>
      <c r="G65" s="130"/>
    </row>
    <row r="66" spans="1:7" x14ac:dyDescent="0.2">
      <c r="A66" s="200"/>
      <c r="B66" s="430" t="s">
        <v>1384</v>
      </c>
      <c r="C66" s="277" t="s">
        <v>1385</v>
      </c>
      <c r="D66" s="431">
        <v>0.1492</v>
      </c>
      <c r="E66" s="419"/>
      <c r="F66" s="302"/>
      <c r="G66" s="130"/>
    </row>
    <row r="67" spans="1:7" x14ac:dyDescent="0.2">
      <c r="A67" s="200"/>
      <c r="B67" s="355"/>
      <c r="C67" s="219" t="s">
        <v>1386</v>
      </c>
      <c r="D67" s="432">
        <v>0.1009</v>
      </c>
      <c r="E67" s="161"/>
      <c r="F67" s="161"/>
      <c r="G67" s="130"/>
    </row>
    <row r="68" spans="1:7" x14ac:dyDescent="0.2">
      <c r="A68" s="200"/>
      <c r="B68" s="355"/>
      <c r="C68" s="219" t="s">
        <v>1387</v>
      </c>
      <c r="D68" s="432">
        <v>0.1318</v>
      </c>
      <c r="E68" s="161"/>
      <c r="F68" s="161"/>
      <c r="G68" s="130"/>
    </row>
    <row r="69" spans="1:7" x14ac:dyDescent="0.2">
      <c r="A69" s="200"/>
      <c r="B69" s="355"/>
      <c r="C69" s="219" t="s">
        <v>1388</v>
      </c>
      <c r="D69" s="432">
        <v>0.1663</v>
      </c>
      <c r="E69" s="161"/>
      <c r="F69" s="161"/>
      <c r="G69" s="130"/>
    </row>
    <row r="70" spans="1:7" x14ac:dyDescent="0.2">
      <c r="A70" s="200"/>
      <c r="B70" s="355"/>
      <c r="C70" s="219" t="s">
        <v>1389</v>
      </c>
      <c r="D70" s="432">
        <v>0.19919999999999999</v>
      </c>
      <c r="E70" s="161"/>
      <c r="F70" s="161"/>
      <c r="G70" s="130"/>
    </row>
    <row r="71" spans="1:7" x14ac:dyDescent="0.2">
      <c r="A71" s="200"/>
      <c r="B71" s="355"/>
      <c r="C71" s="219" t="s">
        <v>1390</v>
      </c>
      <c r="D71" s="432">
        <v>0.109</v>
      </c>
      <c r="E71" s="433"/>
      <c r="F71" s="161"/>
      <c r="G71" s="130"/>
    </row>
    <row r="72" spans="1:7" x14ac:dyDescent="0.2">
      <c r="A72" s="200"/>
      <c r="B72" s="355"/>
      <c r="C72" s="219" t="s">
        <v>1391</v>
      </c>
      <c r="D72" s="432">
        <v>9.5200000000000007E-2</v>
      </c>
      <c r="E72" s="161"/>
      <c r="F72" s="161"/>
      <c r="G72" s="130"/>
    </row>
    <row r="73" spans="1:7" x14ac:dyDescent="0.2">
      <c r="A73" s="200"/>
      <c r="B73" s="355"/>
      <c r="C73" s="219" t="s">
        <v>1392</v>
      </c>
      <c r="D73" s="432">
        <v>4.3900000000000002E-2</v>
      </c>
      <c r="E73" s="161"/>
      <c r="F73" s="161"/>
      <c r="G73" s="130"/>
    </row>
    <row r="74" spans="1:7" x14ac:dyDescent="0.2">
      <c r="A74" s="200"/>
      <c r="B74" s="355"/>
      <c r="C74" s="219" t="s">
        <v>1393</v>
      </c>
      <c r="D74" s="432">
        <v>3.5000000000000001E-3</v>
      </c>
      <c r="E74" s="161"/>
      <c r="F74" s="161"/>
      <c r="G74" s="130"/>
    </row>
    <row r="75" spans="1:7" x14ac:dyDescent="0.2">
      <c r="A75" s="200"/>
      <c r="B75" s="355"/>
      <c r="C75" s="219" t="s">
        <v>1394</v>
      </c>
      <c r="D75" s="432">
        <v>1E-3</v>
      </c>
      <c r="E75" s="161"/>
      <c r="F75" s="161"/>
      <c r="G75" s="130"/>
    </row>
    <row r="76" spans="1:7" x14ac:dyDescent="0.2">
      <c r="A76" s="200"/>
      <c r="B76" s="355"/>
      <c r="C76" s="219" t="s">
        <v>1395</v>
      </c>
      <c r="D76" s="434"/>
      <c r="E76" s="161"/>
      <c r="F76" s="161"/>
      <c r="G76" s="130"/>
    </row>
    <row r="77" spans="1:7" x14ac:dyDescent="0.2">
      <c r="A77" s="200"/>
      <c r="B77" s="355"/>
      <c r="C77" s="219" t="s">
        <v>1396</v>
      </c>
      <c r="D77" s="434"/>
      <c r="E77" s="161"/>
      <c r="F77" s="161"/>
      <c r="G77" s="130"/>
    </row>
    <row r="78" spans="1:7" ht="13.5" thickBot="1" x14ac:dyDescent="0.25">
      <c r="A78" s="200"/>
      <c r="B78" s="435"/>
      <c r="C78" s="436" t="s">
        <v>1397</v>
      </c>
      <c r="D78" s="437"/>
      <c r="E78" s="161"/>
      <c r="F78" s="161"/>
      <c r="G78" s="130"/>
    </row>
    <row r="79" spans="1:7" x14ac:dyDescent="0.2">
      <c r="A79" s="200"/>
      <c r="G79" s="130"/>
    </row>
    <row r="80" spans="1:7" x14ac:dyDescent="0.2">
      <c r="A80" s="200"/>
      <c r="G80" s="130"/>
    </row>
    <row r="81" spans="1:7" s="203" customFormat="1" x14ac:dyDescent="0.2">
      <c r="A81" s="200" t="s">
        <v>1398</v>
      </c>
      <c r="B81" s="201" t="s">
        <v>1399</v>
      </c>
      <c r="C81" s="202"/>
      <c r="D81" s="202"/>
      <c r="E81" s="202"/>
      <c r="F81" s="202"/>
    </row>
    <row r="82" spans="1:7" s="203" customFormat="1" ht="13.5" thickBot="1" x14ac:dyDescent="0.25">
      <c r="A82" s="200"/>
      <c r="B82" s="201"/>
      <c r="C82" s="202"/>
      <c r="D82" s="202"/>
      <c r="E82" s="202"/>
      <c r="F82" s="202"/>
    </row>
    <row r="83" spans="1:7" s="203" customFormat="1" ht="13.5" thickBot="1" x14ac:dyDescent="0.25">
      <c r="A83" s="200"/>
      <c r="B83" s="641" t="s">
        <v>1400</v>
      </c>
      <c r="C83" s="642"/>
      <c r="D83" s="427">
        <v>0.63</v>
      </c>
      <c r="E83" s="419"/>
      <c r="F83" s="259"/>
    </row>
    <row r="84" spans="1:7" s="203" customFormat="1" ht="13.5" thickBot="1" x14ac:dyDescent="0.25">
      <c r="A84" s="200"/>
      <c r="B84" s="201"/>
      <c r="C84" s="202"/>
      <c r="D84" s="202"/>
      <c r="E84" s="264"/>
      <c r="F84" s="202"/>
    </row>
    <row r="85" spans="1:7" ht="13.5" thickBot="1" x14ac:dyDescent="0.25">
      <c r="A85" s="200"/>
      <c r="B85" s="223"/>
      <c r="C85" s="227" t="s">
        <v>1383</v>
      </c>
      <c r="D85" s="167" t="s">
        <v>1350</v>
      </c>
      <c r="E85" s="429"/>
      <c r="F85" s="407"/>
      <c r="G85" s="130"/>
    </row>
    <row r="86" spans="1:7" x14ac:dyDescent="0.2">
      <c r="A86" s="200"/>
      <c r="B86" s="359" t="s">
        <v>1384</v>
      </c>
      <c r="C86" s="270" t="s">
        <v>1385</v>
      </c>
      <c r="D86" s="438">
        <v>0.17599999999999999</v>
      </c>
      <c r="E86" s="419"/>
      <c r="F86" s="259"/>
      <c r="G86" s="130"/>
    </row>
    <row r="87" spans="1:7" x14ac:dyDescent="0.2">
      <c r="A87" s="200"/>
      <c r="B87" s="430"/>
      <c r="C87" s="277" t="s">
        <v>1386</v>
      </c>
      <c r="D87" s="439">
        <v>0.1018</v>
      </c>
      <c r="E87" s="161"/>
      <c r="F87" s="161"/>
      <c r="G87" s="130"/>
    </row>
    <row r="88" spans="1:7" x14ac:dyDescent="0.2">
      <c r="A88" s="200"/>
      <c r="B88" s="355"/>
      <c r="C88" s="219" t="s">
        <v>1387</v>
      </c>
      <c r="D88" s="439">
        <v>0.12190000000000001</v>
      </c>
      <c r="E88" s="161"/>
      <c r="F88" s="161"/>
      <c r="G88" s="130"/>
    </row>
    <row r="89" spans="1:7" x14ac:dyDescent="0.2">
      <c r="A89" s="200"/>
      <c r="B89" s="355"/>
      <c r="C89" s="219" t="s">
        <v>1388</v>
      </c>
      <c r="D89" s="439">
        <v>0.1424</v>
      </c>
      <c r="E89" s="161"/>
      <c r="F89" s="161"/>
      <c r="G89" s="130"/>
    </row>
    <row r="90" spans="1:7" x14ac:dyDescent="0.2">
      <c r="A90" s="200"/>
      <c r="B90" s="355"/>
      <c r="C90" s="219" t="s">
        <v>1389</v>
      </c>
      <c r="D90" s="439">
        <v>0.16489999999999999</v>
      </c>
      <c r="E90" s="161"/>
      <c r="F90" s="161"/>
      <c r="G90" s="130"/>
    </row>
    <row r="91" spans="1:7" x14ac:dyDescent="0.2">
      <c r="A91" s="200"/>
      <c r="B91" s="355"/>
      <c r="C91" s="219" t="s">
        <v>1390</v>
      </c>
      <c r="D91" s="439">
        <v>9.2600000000000002E-2</v>
      </c>
      <c r="E91" s="161"/>
      <c r="F91" s="161"/>
      <c r="G91" s="130"/>
    </row>
    <row r="92" spans="1:7" x14ac:dyDescent="0.2">
      <c r="A92" s="200"/>
      <c r="B92" s="355"/>
      <c r="C92" s="219" t="s">
        <v>1391</v>
      </c>
      <c r="D92" s="439">
        <v>0.1007</v>
      </c>
      <c r="E92" s="161"/>
      <c r="F92" s="161"/>
      <c r="G92" s="130"/>
    </row>
    <row r="93" spans="1:7" x14ac:dyDescent="0.2">
      <c r="A93" s="200"/>
      <c r="B93" s="355"/>
      <c r="C93" s="219" t="s">
        <v>1392</v>
      </c>
      <c r="D93" s="439">
        <v>9.9699999999999997E-2</v>
      </c>
      <c r="E93" s="161"/>
      <c r="F93" s="161"/>
      <c r="G93" s="130"/>
    </row>
    <row r="94" spans="1:7" x14ac:dyDescent="0.2">
      <c r="A94" s="200"/>
      <c r="B94" s="355"/>
      <c r="C94" s="219" t="s">
        <v>1393</v>
      </c>
      <c r="D94" s="434"/>
      <c r="E94" s="161"/>
      <c r="F94" s="161"/>
      <c r="G94" s="130"/>
    </row>
    <row r="95" spans="1:7" x14ac:dyDescent="0.2">
      <c r="A95" s="200"/>
      <c r="B95" s="355"/>
      <c r="C95" s="219" t="s">
        <v>1394</v>
      </c>
      <c r="D95" s="434"/>
      <c r="E95" s="161"/>
      <c r="F95" s="161"/>
      <c r="G95" s="130"/>
    </row>
    <row r="96" spans="1:7" x14ac:dyDescent="0.2">
      <c r="A96" s="200"/>
      <c r="B96" s="355"/>
      <c r="C96" s="219" t="s">
        <v>1395</v>
      </c>
      <c r="D96" s="434"/>
      <c r="E96" s="161"/>
      <c r="F96" s="161"/>
      <c r="G96" s="130"/>
    </row>
    <row r="97" spans="1:7" x14ac:dyDescent="0.2">
      <c r="A97" s="200"/>
      <c r="B97" s="355"/>
      <c r="C97" s="219" t="s">
        <v>1396</v>
      </c>
      <c r="D97" s="434"/>
      <c r="E97" s="161"/>
      <c r="F97" s="161"/>
      <c r="G97" s="130"/>
    </row>
    <row r="98" spans="1:7" ht="13.5" thickBot="1" x14ac:dyDescent="0.25">
      <c r="A98" s="200"/>
      <c r="B98" s="355"/>
      <c r="C98" s="221" t="s">
        <v>1397</v>
      </c>
      <c r="D98" s="437"/>
      <c r="E98" s="161"/>
      <c r="F98" s="161"/>
      <c r="G98" s="130"/>
    </row>
    <row r="99" spans="1:7" x14ac:dyDescent="0.2">
      <c r="A99" s="200"/>
      <c r="B99" s="159"/>
      <c r="C99" s="159"/>
      <c r="D99" s="130"/>
      <c r="G99" s="130"/>
    </row>
    <row r="100" spans="1:7" x14ac:dyDescent="0.2">
      <c r="A100" s="200"/>
      <c r="B100" s="162"/>
      <c r="C100" s="162"/>
      <c r="D100" s="130"/>
      <c r="G100" s="130"/>
    </row>
    <row r="101" spans="1:7" x14ac:dyDescent="0.2">
      <c r="A101" s="200" t="s">
        <v>1401</v>
      </c>
      <c r="B101" s="201" t="s">
        <v>1402</v>
      </c>
      <c r="G101" s="130"/>
    </row>
    <row r="102" spans="1:7" ht="13.5" thickBot="1" x14ac:dyDescent="0.25">
      <c r="A102" s="200"/>
      <c r="B102" s="201"/>
      <c r="G102" s="130"/>
    </row>
    <row r="103" spans="1:7" ht="13.5" thickBot="1" x14ac:dyDescent="0.25">
      <c r="A103" s="200"/>
      <c r="B103" s="184"/>
      <c r="D103" s="184"/>
      <c r="E103" s="440" t="s">
        <v>1350</v>
      </c>
      <c r="F103" s="407"/>
      <c r="G103" s="130"/>
    </row>
    <row r="104" spans="1:7" x14ac:dyDescent="0.2">
      <c r="A104" s="441"/>
      <c r="B104" s="442" t="s">
        <v>1403</v>
      </c>
      <c r="C104" s="209"/>
      <c r="D104" s="443"/>
      <c r="E104" s="444">
        <v>7.7368999214804821E-2</v>
      </c>
      <c r="F104" s="161"/>
      <c r="G104" s="130"/>
    </row>
    <row r="105" spans="1:7" ht="13.5" thickBot="1" x14ac:dyDescent="0.25">
      <c r="A105" s="441"/>
      <c r="B105" s="445" t="s">
        <v>1404</v>
      </c>
      <c r="C105" s="169"/>
      <c r="D105" s="446"/>
      <c r="E105" s="444">
        <v>0.66099456828885128</v>
      </c>
      <c r="F105" s="447"/>
      <c r="G105" s="130"/>
    </row>
    <row r="106" spans="1:7" ht="13.5" thickBot="1" x14ac:dyDescent="0.25">
      <c r="A106" s="441"/>
      <c r="B106" s="448"/>
      <c r="C106" s="225"/>
      <c r="D106" s="449" t="s">
        <v>1405</v>
      </c>
      <c r="E106" s="450">
        <f>+E104+E105</f>
        <v>0.73836356750365606</v>
      </c>
      <c r="F106" s="447"/>
      <c r="G106" s="130"/>
    </row>
    <row r="107" spans="1:7" ht="13.5" thickBot="1" x14ac:dyDescent="0.25">
      <c r="A107" s="200"/>
      <c r="B107" s="451" t="s">
        <v>1406</v>
      </c>
      <c r="C107" s="643" t="s">
        <v>1407</v>
      </c>
      <c r="D107" s="644"/>
      <c r="E107" s="571">
        <v>0.26163207231815028</v>
      </c>
      <c r="F107" s="447"/>
      <c r="G107" s="130"/>
    </row>
    <row r="108" spans="1:7" ht="15.75" thickBot="1" x14ac:dyDescent="0.3">
      <c r="A108" s="200"/>
      <c r="B108" s="452"/>
      <c r="C108" s="643" t="s">
        <v>2</v>
      </c>
      <c r="D108" s="644" t="s">
        <v>1408</v>
      </c>
      <c r="E108" s="453"/>
      <c r="F108" s="447"/>
      <c r="G108" s="130"/>
    </row>
    <row r="109" spans="1:7" ht="13.5" thickBot="1" x14ac:dyDescent="0.25">
      <c r="A109" s="200"/>
      <c r="B109" s="454"/>
      <c r="C109" s="225"/>
      <c r="D109" s="449" t="s">
        <v>1409</v>
      </c>
      <c r="E109" s="450">
        <f>+E107</f>
        <v>0.26163207231815028</v>
      </c>
      <c r="F109" s="161"/>
      <c r="G109" s="130"/>
    </row>
    <row r="110" spans="1:7" x14ac:dyDescent="0.2">
      <c r="A110" s="200"/>
      <c r="B110" s="455"/>
      <c r="E110" s="456"/>
      <c r="G110" s="130"/>
    </row>
    <row r="111" spans="1:7" x14ac:dyDescent="0.2">
      <c r="A111" s="200"/>
      <c r="B111" s="455"/>
      <c r="G111" s="130"/>
    </row>
    <row r="112" spans="1:7" x14ac:dyDescent="0.2">
      <c r="A112" s="206" t="s">
        <v>1410</v>
      </c>
      <c r="B112" s="406" t="s">
        <v>1411</v>
      </c>
      <c r="G112" s="130"/>
    </row>
    <row r="113" spans="1:7" ht="13.5" thickBot="1" x14ac:dyDescent="0.25">
      <c r="A113" s="200"/>
      <c r="B113" s="406"/>
      <c r="G113" s="130"/>
    </row>
    <row r="114" spans="1:7" ht="13.5" thickBot="1" x14ac:dyDescent="0.25">
      <c r="A114" s="200"/>
      <c r="B114" s="243" t="s">
        <v>1412</v>
      </c>
      <c r="C114" s="244" t="s">
        <v>1350</v>
      </c>
      <c r="D114" s="407"/>
      <c r="E114" s="259"/>
      <c r="F114" s="419"/>
      <c r="G114" s="130"/>
    </row>
    <row r="115" spans="1:7" x14ac:dyDescent="0.2">
      <c r="A115" s="200"/>
      <c r="B115" s="457" t="s">
        <v>1413</v>
      </c>
      <c r="C115" s="458">
        <v>8.2799999999999999E-2</v>
      </c>
      <c r="D115" s="161"/>
      <c r="E115" s="161"/>
      <c r="F115" s="302"/>
      <c r="G115" s="130"/>
    </row>
    <row r="116" spans="1:7" x14ac:dyDescent="0.2">
      <c r="A116" s="200"/>
      <c r="B116" s="459" t="s">
        <v>1414</v>
      </c>
      <c r="C116" s="460">
        <v>9.0499999999999997E-2</v>
      </c>
      <c r="D116" s="161"/>
      <c r="E116" s="461"/>
      <c r="F116" s="302"/>
      <c r="G116" s="130"/>
    </row>
    <row r="117" spans="1:7" x14ac:dyDescent="0.2">
      <c r="A117" s="200"/>
      <c r="B117" s="459" t="s">
        <v>1415</v>
      </c>
      <c r="C117" s="460">
        <v>0.12379999999999999</v>
      </c>
      <c r="D117" s="161"/>
      <c r="E117" s="461"/>
      <c r="F117" s="302"/>
      <c r="G117" s="130"/>
    </row>
    <row r="118" spans="1:7" x14ac:dyDescent="0.2">
      <c r="A118" s="200"/>
      <c r="B118" s="459" t="s">
        <v>1416</v>
      </c>
      <c r="C118" s="460">
        <v>0.14930000000000002</v>
      </c>
      <c r="D118" s="161"/>
      <c r="E118" s="461"/>
      <c r="F118" s="302"/>
      <c r="G118" s="130"/>
    </row>
    <row r="119" spans="1:7" ht="13.5" thickBot="1" x14ac:dyDescent="0.25">
      <c r="A119" s="200"/>
      <c r="B119" s="212" t="s">
        <v>1417</v>
      </c>
      <c r="C119" s="462">
        <v>0.55359999999999998</v>
      </c>
      <c r="D119" s="161"/>
      <c r="E119" s="461"/>
      <c r="F119" s="298"/>
      <c r="G119" s="130"/>
    </row>
    <row r="120" spans="1:7" x14ac:dyDescent="0.2">
      <c r="A120" s="200"/>
      <c r="B120" s="184"/>
      <c r="C120" s="161"/>
      <c r="D120" s="184"/>
      <c r="E120" s="463"/>
      <c r="F120" s="464"/>
      <c r="G120" s="130"/>
    </row>
    <row r="122" spans="1:7" x14ac:dyDescent="0.2">
      <c r="A122" s="200" t="s">
        <v>1418</v>
      </c>
      <c r="B122" s="406" t="s">
        <v>1419</v>
      </c>
      <c r="F122" s="464"/>
      <c r="G122" s="130"/>
    </row>
    <row r="123" spans="1:7" ht="13.5" thickBot="1" x14ac:dyDescent="0.25">
      <c r="A123" s="200"/>
      <c r="B123" s="406"/>
      <c r="F123" s="464"/>
      <c r="G123" s="130"/>
    </row>
    <row r="124" spans="1:7" ht="13.5" thickBot="1" x14ac:dyDescent="0.25">
      <c r="A124" s="200"/>
      <c r="B124" s="157"/>
      <c r="C124" s="440" t="s">
        <v>1350</v>
      </c>
      <c r="D124" s="465"/>
      <c r="F124" s="466"/>
      <c r="G124" s="130"/>
    </row>
    <row r="125" spans="1:7" x14ac:dyDescent="0.2">
      <c r="A125" s="200"/>
      <c r="B125" s="168" t="s">
        <v>12</v>
      </c>
      <c r="C125" s="467">
        <v>0.75080000000000002</v>
      </c>
      <c r="D125" s="184"/>
      <c r="G125" s="130"/>
    </row>
    <row r="126" spans="1:7" x14ac:dyDescent="0.2">
      <c r="A126" s="200"/>
      <c r="B126" s="148" t="s">
        <v>1420</v>
      </c>
      <c r="C126" s="468">
        <v>4.9094783460138069E-2</v>
      </c>
      <c r="D126" s="184"/>
      <c r="G126" s="130"/>
    </row>
    <row r="127" spans="1:7" x14ac:dyDescent="0.2">
      <c r="A127" s="200"/>
      <c r="B127" s="148" t="s">
        <v>13</v>
      </c>
      <c r="C127" s="468">
        <v>0.2001</v>
      </c>
      <c r="D127" s="184"/>
      <c r="G127" s="130"/>
    </row>
    <row r="128" spans="1:7" x14ac:dyDescent="0.2">
      <c r="A128" s="200"/>
      <c r="B128" s="391" t="s">
        <v>2</v>
      </c>
      <c r="C128" s="469">
        <v>0</v>
      </c>
      <c r="D128" s="184"/>
      <c r="G128" s="130"/>
    </row>
    <row r="129" spans="1:7" ht="13.5" thickBot="1" x14ac:dyDescent="0.25">
      <c r="A129" s="200"/>
      <c r="B129" s="362" t="s">
        <v>1379</v>
      </c>
      <c r="C129" s="470">
        <v>0</v>
      </c>
      <c r="D129" s="184"/>
      <c r="G129" s="130"/>
    </row>
    <row r="130" spans="1:7" x14ac:dyDescent="0.2">
      <c r="A130" s="206"/>
      <c r="B130" s="130"/>
      <c r="C130" s="130"/>
      <c r="D130" s="161"/>
      <c r="E130" s="130"/>
      <c r="F130" s="130"/>
      <c r="G130" s="130"/>
    </row>
    <row r="131" spans="1:7" x14ac:dyDescent="0.2">
      <c r="A131" s="200"/>
      <c r="G131" s="130"/>
    </row>
    <row r="132" spans="1:7" x14ac:dyDescent="0.2">
      <c r="A132" s="206" t="s">
        <v>1421</v>
      </c>
      <c r="B132" s="406" t="s">
        <v>1422</v>
      </c>
      <c r="G132" s="130"/>
    </row>
    <row r="133" spans="1:7" ht="13.5" thickBot="1" x14ac:dyDescent="0.25">
      <c r="A133" s="200"/>
      <c r="G133" s="130"/>
    </row>
    <row r="134" spans="1:7" ht="13.5" thickBot="1" x14ac:dyDescent="0.25">
      <c r="A134" s="200"/>
      <c r="B134" s="156"/>
      <c r="C134" s="440" t="s">
        <v>1350</v>
      </c>
      <c r="D134" s="465"/>
      <c r="G134" s="130"/>
    </row>
    <row r="135" spans="1:7" x14ac:dyDescent="0.2">
      <c r="A135" s="200"/>
      <c r="B135" s="359" t="s">
        <v>14</v>
      </c>
      <c r="C135" s="469">
        <v>1</v>
      </c>
      <c r="D135" s="471"/>
      <c r="G135" s="130"/>
    </row>
    <row r="136" spans="1:7" x14ac:dyDescent="0.2">
      <c r="A136" s="200"/>
      <c r="B136" s="391" t="s">
        <v>1423</v>
      </c>
      <c r="C136" s="472"/>
      <c r="D136" s="471"/>
      <c r="G136" s="130"/>
    </row>
    <row r="137" spans="1:7" x14ac:dyDescent="0.2">
      <c r="A137" s="200"/>
      <c r="B137" s="391" t="s">
        <v>1424</v>
      </c>
      <c r="C137" s="371"/>
      <c r="D137" s="471"/>
      <c r="G137" s="130"/>
    </row>
    <row r="138" spans="1:7" x14ac:dyDescent="0.2">
      <c r="A138" s="200"/>
      <c r="B138" s="473" t="s">
        <v>2</v>
      </c>
      <c r="C138" s="371"/>
      <c r="D138" s="184"/>
      <c r="G138" s="130"/>
    </row>
    <row r="139" spans="1:7" ht="13.5" thickBot="1" x14ac:dyDescent="0.25">
      <c r="A139" s="200"/>
      <c r="B139" s="362" t="s">
        <v>1379</v>
      </c>
      <c r="C139" s="474"/>
      <c r="D139" s="184"/>
      <c r="G139" s="130"/>
    </row>
    <row r="140" spans="1:7" x14ac:dyDescent="0.2">
      <c r="A140" s="200"/>
      <c r="G140" s="130"/>
    </row>
    <row r="141" spans="1:7" x14ac:dyDescent="0.2">
      <c r="A141" s="200"/>
      <c r="G141" s="130"/>
    </row>
    <row r="142" spans="1:7" x14ac:dyDescent="0.2">
      <c r="A142" s="200" t="s">
        <v>1425</v>
      </c>
      <c r="B142" s="242" t="s">
        <v>1426</v>
      </c>
      <c r="G142" s="130"/>
    </row>
    <row r="143" spans="1:7" ht="13.5" thickBot="1" x14ac:dyDescent="0.25">
      <c r="A143" s="200"/>
      <c r="G143" s="130"/>
    </row>
    <row r="144" spans="1:7" ht="13.5" thickBot="1" x14ac:dyDescent="0.25">
      <c r="A144" s="200"/>
      <c r="C144" s="440" t="s">
        <v>1350</v>
      </c>
      <c r="E144" s="419"/>
      <c r="G144" s="130"/>
    </row>
    <row r="145" spans="1:7" x14ac:dyDescent="0.2">
      <c r="A145" s="200"/>
      <c r="B145" s="359" t="s">
        <v>1427</v>
      </c>
      <c r="C145" s="475">
        <v>0.85740000000000005</v>
      </c>
      <c r="E145" s="466"/>
      <c r="G145" s="130"/>
    </row>
    <row r="146" spans="1:7" x14ac:dyDescent="0.2">
      <c r="A146" s="200"/>
      <c r="B146" s="391" t="s">
        <v>1428</v>
      </c>
      <c r="C146" s="476">
        <v>0.1159</v>
      </c>
      <c r="E146" s="464"/>
      <c r="F146" s="464"/>
      <c r="G146" s="130"/>
    </row>
    <row r="147" spans="1:7" x14ac:dyDescent="0.2">
      <c r="A147" s="200"/>
      <c r="B147" s="391" t="s">
        <v>1429</v>
      </c>
      <c r="C147" s="432">
        <v>1.23E-2</v>
      </c>
      <c r="E147" s="464"/>
      <c r="F147" s="464"/>
      <c r="G147" s="130"/>
    </row>
    <row r="148" spans="1:7" x14ac:dyDescent="0.2">
      <c r="A148" s="200"/>
      <c r="B148" s="391" t="s">
        <v>1430</v>
      </c>
      <c r="C148" s="476">
        <v>1.44E-2</v>
      </c>
      <c r="E148" s="464"/>
      <c r="F148" s="464"/>
      <c r="G148" s="130"/>
    </row>
    <row r="149" spans="1:7" x14ac:dyDescent="0.2">
      <c r="A149" s="200"/>
      <c r="B149" s="391" t="s">
        <v>2</v>
      </c>
      <c r="C149" s="477">
        <v>0</v>
      </c>
      <c r="E149" s="464"/>
      <c r="F149" s="464"/>
      <c r="G149" s="130"/>
    </row>
    <row r="150" spans="1:7" ht="13.5" thickBot="1" x14ac:dyDescent="0.25">
      <c r="A150" s="200"/>
      <c r="B150" s="435" t="s">
        <v>1379</v>
      </c>
      <c r="C150" s="478">
        <v>0</v>
      </c>
      <c r="E150" s="464"/>
      <c r="F150" s="464"/>
      <c r="G150" s="130"/>
    </row>
    <row r="151" spans="1:7" x14ac:dyDescent="0.2">
      <c r="A151" s="200"/>
      <c r="E151" s="464"/>
      <c r="F151" s="464"/>
      <c r="G151" s="130"/>
    </row>
    <row r="152" spans="1:7" x14ac:dyDescent="0.2">
      <c r="A152" s="200"/>
      <c r="E152" s="464"/>
      <c r="F152" s="464"/>
      <c r="G152" s="130"/>
    </row>
    <row r="153" spans="1:7" x14ac:dyDescent="0.2">
      <c r="A153" s="206" t="s">
        <v>1431</v>
      </c>
      <c r="B153" s="201" t="s">
        <v>1432</v>
      </c>
      <c r="E153" s="464"/>
      <c r="F153" s="464"/>
      <c r="G153" s="130"/>
    </row>
    <row r="154" spans="1:7" ht="13.5" thickBot="1" x14ac:dyDescent="0.25">
      <c r="A154" s="200"/>
      <c r="E154" s="464"/>
      <c r="F154" s="464"/>
      <c r="G154" s="130"/>
    </row>
    <row r="155" spans="1:7" ht="13.5" thickBot="1" x14ac:dyDescent="0.25">
      <c r="A155" s="200"/>
      <c r="D155" s="440" t="s">
        <v>1350</v>
      </c>
      <c r="E155" s="464"/>
      <c r="F155" s="464"/>
      <c r="G155" s="130"/>
    </row>
    <row r="156" spans="1:7" x14ac:dyDescent="0.2">
      <c r="A156" s="200"/>
      <c r="B156" s="143" t="s">
        <v>1433</v>
      </c>
      <c r="C156" s="338"/>
      <c r="D156" s="475">
        <v>0.76600000000000001</v>
      </c>
      <c r="E156" s="479"/>
      <c r="F156" s="464"/>
      <c r="G156" s="130"/>
    </row>
    <row r="157" spans="1:7" x14ac:dyDescent="0.2">
      <c r="A157" s="200"/>
      <c r="B157" s="148" t="s">
        <v>1434</v>
      </c>
      <c r="C157" s="219"/>
      <c r="D157" s="476">
        <v>9.8599999999999993E-2</v>
      </c>
      <c r="F157" s="464"/>
      <c r="G157" s="130"/>
    </row>
    <row r="158" spans="1:7" x14ac:dyDescent="0.2">
      <c r="A158" s="200"/>
      <c r="B158" s="148" t="s">
        <v>1435</v>
      </c>
      <c r="C158" s="219"/>
      <c r="D158" s="432">
        <v>8.3400000000000002E-2</v>
      </c>
      <c r="F158" s="464"/>
      <c r="G158" s="130"/>
    </row>
    <row r="159" spans="1:7" x14ac:dyDescent="0.2">
      <c r="A159" s="200"/>
      <c r="B159" s="148" t="s">
        <v>1436</v>
      </c>
      <c r="C159" s="219"/>
      <c r="D159" s="476">
        <v>5.1999999999999998E-2</v>
      </c>
      <c r="F159" s="464"/>
      <c r="G159" s="130"/>
    </row>
    <row r="160" spans="1:7" x14ac:dyDescent="0.2">
      <c r="A160" s="200"/>
      <c r="B160" s="148" t="s">
        <v>1437</v>
      </c>
      <c r="C160" s="219"/>
      <c r="D160" s="476">
        <v>0</v>
      </c>
      <c r="F160" s="464"/>
      <c r="G160" s="130"/>
    </row>
    <row r="161" spans="1:7" ht="13.5" thickBot="1" x14ac:dyDescent="0.25">
      <c r="A161" s="200"/>
      <c r="B161" s="153" t="s">
        <v>1379</v>
      </c>
      <c r="C161" s="436"/>
      <c r="D161" s="478">
        <v>0</v>
      </c>
      <c r="F161" s="464"/>
      <c r="G161" s="130"/>
    </row>
    <row r="162" spans="1:7" x14ac:dyDescent="0.2">
      <c r="A162" s="200"/>
      <c r="F162" s="464"/>
      <c r="G162" s="130"/>
    </row>
    <row r="163" spans="1:7" x14ac:dyDescent="0.2">
      <c r="A163" s="200"/>
      <c r="B163" s="184"/>
      <c r="C163" s="184"/>
      <c r="D163" s="184"/>
      <c r="E163" s="184"/>
      <c r="F163" s="298"/>
      <c r="G163" s="130"/>
    </row>
    <row r="164" spans="1:7" x14ac:dyDescent="0.2">
      <c r="A164" s="200" t="s">
        <v>1438</v>
      </c>
      <c r="B164" s="406" t="s">
        <v>1439</v>
      </c>
      <c r="F164" s="464"/>
      <c r="G164" s="130"/>
    </row>
    <row r="165" spans="1:7" ht="13.5" thickBot="1" x14ac:dyDescent="0.25">
      <c r="A165" s="200"/>
      <c r="B165" s="406"/>
      <c r="F165" s="464"/>
      <c r="G165" s="130"/>
    </row>
    <row r="166" spans="1:7" x14ac:dyDescent="0.2">
      <c r="A166" s="200"/>
      <c r="B166" s="143" t="s">
        <v>1440</v>
      </c>
      <c r="C166" s="480"/>
      <c r="D166" s="481">
        <v>385762</v>
      </c>
      <c r="E166" s="482"/>
      <c r="F166" s="483"/>
      <c r="G166" s="130"/>
    </row>
    <row r="167" spans="1:7" ht="13.5" thickBot="1" x14ac:dyDescent="0.25">
      <c r="A167" s="200"/>
      <c r="B167" s="204" t="s">
        <v>1441</v>
      </c>
      <c r="C167" s="484"/>
      <c r="D167" s="485">
        <v>80364</v>
      </c>
      <c r="E167" s="482"/>
      <c r="F167" s="483"/>
      <c r="G167" s="130"/>
    </row>
    <row r="168" spans="1:7" ht="13.5" thickBot="1" x14ac:dyDescent="0.25">
      <c r="A168" s="206"/>
      <c r="B168" s="159"/>
      <c r="C168" s="486"/>
      <c r="D168" s="487"/>
      <c r="E168" s="303"/>
      <c r="F168" s="488"/>
      <c r="G168" s="130"/>
    </row>
    <row r="169" spans="1:7" ht="26.25" thickBot="1" x14ac:dyDescent="0.25">
      <c r="A169" s="206"/>
      <c r="B169" s="162"/>
      <c r="C169" s="407"/>
      <c r="D169" s="395" t="s">
        <v>1442</v>
      </c>
      <c r="E169" s="303"/>
      <c r="F169" s="488"/>
      <c r="G169" s="130"/>
    </row>
    <row r="170" spans="1:7" x14ac:dyDescent="0.2">
      <c r="A170" s="200"/>
      <c r="B170" s="208" t="s">
        <v>1443</v>
      </c>
      <c r="C170" s="214"/>
      <c r="D170" s="489">
        <v>2.0000000000000001E-4</v>
      </c>
      <c r="E170" s="161"/>
      <c r="F170" s="182"/>
      <c r="G170" s="130"/>
    </row>
    <row r="171" spans="1:7" ht="13.5" thickBot="1" x14ac:dyDescent="0.25">
      <c r="A171" s="200"/>
      <c r="B171" s="153" t="s">
        <v>1444</v>
      </c>
      <c r="C171" s="436"/>
      <c r="D171" s="470">
        <v>2.9999999999999997E-4</v>
      </c>
      <c r="E171" s="161"/>
      <c r="F171" s="182"/>
      <c r="G171" s="130"/>
    </row>
    <row r="172" spans="1:7" ht="13.5" thickBot="1" x14ac:dyDescent="0.25">
      <c r="A172" s="200"/>
      <c r="B172" s="490"/>
      <c r="C172" s="161"/>
      <c r="D172" s="490"/>
      <c r="E172" s="161"/>
      <c r="F172" s="182"/>
      <c r="G172" s="130"/>
    </row>
    <row r="173" spans="1:7" ht="26.25" thickBot="1" x14ac:dyDescent="0.25">
      <c r="A173" s="200"/>
      <c r="B173" s="491" t="s">
        <v>1445</v>
      </c>
      <c r="C173" s="492" t="s">
        <v>1440</v>
      </c>
      <c r="D173" s="493" t="s">
        <v>1256</v>
      </c>
      <c r="E173" s="494" t="s">
        <v>1446</v>
      </c>
      <c r="F173" s="182"/>
      <c r="G173" s="130"/>
    </row>
    <row r="174" spans="1:7" x14ac:dyDescent="0.2">
      <c r="A174" s="200"/>
      <c r="B174" s="495" t="s">
        <v>1447</v>
      </c>
      <c r="C174" s="345">
        <v>366006</v>
      </c>
      <c r="D174" s="345">
        <v>25669.488988540001</v>
      </c>
      <c r="E174" s="496">
        <f t="shared" ref="E174:E179" si="0">+D174/$D$180</f>
        <v>0.8280162627556692</v>
      </c>
      <c r="F174" s="497"/>
      <c r="G174" s="130"/>
    </row>
    <row r="175" spans="1:7" x14ac:dyDescent="0.2">
      <c r="A175" s="200"/>
      <c r="B175" s="498" t="s">
        <v>1448</v>
      </c>
      <c r="C175" s="499">
        <v>18439</v>
      </c>
      <c r="D175" s="499">
        <v>4684.6687201699997</v>
      </c>
      <c r="E175" s="591">
        <f t="shared" si="0"/>
        <v>0.15111254796132859</v>
      </c>
      <c r="F175" s="182"/>
      <c r="G175" s="130"/>
    </row>
    <row r="176" spans="1:7" x14ac:dyDescent="0.2">
      <c r="A176" s="200"/>
      <c r="B176" s="498" t="s">
        <v>1449</v>
      </c>
      <c r="C176" s="499">
        <v>1147</v>
      </c>
      <c r="D176" s="499">
        <v>525.34630932999994</v>
      </c>
      <c r="E176" s="500">
        <f t="shared" si="0"/>
        <v>1.6946004959355113E-2</v>
      </c>
      <c r="F176" s="182"/>
      <c r="G176" s="130"/>
    </row>
    <row r="177" spans="1:13" x14ac:dyDescent="0.2">
      <c r="A177" s="200"/>
      <c r="B177" s="498" t="s">
        <v>1450</v>
      </c>
      <c r="C177" s="499">
        <v>139</v>
      </c>
      <c r="D177" s="499">
        <v>94.646915359999994</v>
      </c>
      <c r="E177" s="500">
        <f t="shared" si="0"/>
        <v>3.0530091647997673E-3</v>
      </c>
      <c r="F177" s="182"/>
      <c r="G177" s="130"/>
    </row>
    <row r="178" spans="1:13" x14ac:dyDescent="0.2">
      <c r="A178" s="200"/>
      <c r="B178" s="498" t="s">
        <v>1187</v>
      </c>
      <c r="C178" s="499">
        <v>31</v>
      </c>
      <c r="D178" s="499">
        <v>27.03846729</v>
      </c>
      <c r="E178" s="500">
        <f t="shared" si="0"/>
        <v>8.7217515884723429E-4</v>
      </c>
      <c r="F178" s="182"/>
      <c r="G178" s="130"/>
    </row>
    <row r="179" spans="1:13" x14ac:dyDescent="0.2">
      <c r="A179" s="200"/>
      <c r="B179" s="498" t="s">
        <v>1188</v>
      </c>
      <c r="C179" s="499">
        <v>0</v>
      </c>
      <c r="D179" s="501">
        <v>0</v>
      </c>
      <c r="E179" s="500">
        <f t="shared" si="0"/>
        <v>0</v>
      </c>
      <c r="F179" s="182"/>
      <c r="G179" s="130"/>
    </row>
    <row r="180" spans="1:13" ht="13.5" thickBot="1" x14ac:dyDescent="0.25">
      <c r="A180" s="200"/>
      <c r="B180" s="502" t="s">
        <v>1263</v>
      </c>
      <c r="C180" s="503">
        <f>SUM(C174:C179)</f>
        <v>385762</v>
      </c>
      <c r="D180" s="503">
        <f>SUM(D174:D179)</f>
        <v>31001.189400690004</v>
      </c>
      <c r="E180" s="504">
        <v>1</v>
      </c>
      <c r="F180" s="182"/>
      <c r="G180" s="130"/>
    </row>
    <row r="181" spans="1:13" x14ac:dyDescent="0.2">
      <c r="A181" s="200"/>
      <c r="B181" s="490"/>
      <c r="C181" s="161"/>
      <c r="D181" s="490"/>
      <c r="E181" s="161"/>
      <c r="F181" s="182"/>
      <c r="G181" s="130"/>
    </row>
    <row r="183" spans="1:13" x14ac:dyDescent="0.2">
      <c r="A183" s="200" t="s">
        <v>1451</v>
      </c>
      <c r="B183" s="201" t="s">
        <v>1452</v>
      </c>
      <c r="F183" s="210"/>
      <c r="H183" s="132"/>
      <c r="I183" s="132"/>
      <c r="J183" s="132"/>
      <c r="K183" s="132"/>
      <c r="L183" s="132"/>
      <c r="M183" s="132"/>
    </row>
    <row r="184" spans="1:13" ht="13.5" thickBot="1" x14ac:dyDescent="0.25">
      <c r="A184" s="200"/>
      <c r="B184" s="201"/>
      <c r="F184" s="210"/>
      <c r="H184" s="132"/>
      <c r="I184" s="132"/>
      <c r="J184" s="132"/>
      <c r="K184" s="132"/>
      <c r="L184" s="132"/>
      <c r="M184" s="132"/>
    </row>
    <row r="185" spans="1:13" ht="13.5" thickBot="1" x14ac:dyDescent="0.25">
      <c r="A185" s="200"/>
      <c r="B185" s="157"/>
      <c r="C185" s="165" t="s">
        <v>1263</v>
      </c>
      <c r="D185" s="166" t="s">
        <v>1312</v>
      </c>
      <c r="E185" s="167" t="s">
        <v>1313</v>
      </c>
      <c r="H185" s="132"/>
      <c r="I185" s="132"/>
      <c r="J185" s="132"/>
      <c r="K185" s="132"/>
      <c r="L185" s="132"/>
      <c r="M185" s="132"/>
    </row>
    <row r="186" spans="1:13" ht="13.5" thickBot="1" x14ac:dyDescent="0.25">
      <c r="A186" s="200"/>
      <c r="B186" s="153" t="s">
        <v>1256</v>
      </c>
      <c r="C186" s="505"/>
      <c r="D186" s="506"/>
      <c r="E186" s="474"/>
      <c r="F186" s="507"/>
      <c r="H186" s="132"/>
      <c r="I186" s="132"/>
      <c r="J186" s="132"/>
      <c r="K186" s="132"/>
      <c r="L186" s="132"/>
      <c r="M186" s="132"/>
    </row>
    <row r="187" spans="1:13" x14ac:dyDescent="0.2">
      <c r="A187" s="206"/>
      <c r="B187" s="162"/>
      <c r="C187" s="161"/>
      <c r="D187" s="161"/>
      <c r="E187" s="182"/>
      <c r="F187" s="130"/>
      <c r="G187" s="130"/>
    </row>
    <row r="188" spans="1:13" ht="13.5" thickBot="1" x14ac:dyDescent="0.25">
      <c r="A188" s="200"/>
      <c r="B188" s="201"/>
      <c r="F188" s="210"/>
      <c r="H188" s="132"/>
      <c r="I188" s="132"/>
      <c r="J188" s="132"/>
      <c r="K188" s="132"/>
      <c r="L188" s="132"/>
      <c r="M188" s="132"/>
    </row>
    <row r="189" spans="1:13" s="161" customFormat="1" x14ac:dyDescent="0.2">
      <c r="A189" s="488"/>
      <c r="B189" s="508" t="s">
        <v>1453</v>
      </c>
      <c r="C189" s="144"/>
      <c r="D189" s="144"/>
      <c r="E189" s="144"/>
      <c r="F189" s="144"/>
      <c r="G189" s="144"/>
      <c r="H189" s="144"/>
      <c r="I189" s="144"/>
      <c r="J189" s="144"/>
      <c r="K189" s="144"/>
      <c r="L189" s="144"/>
      <c r="M189" s="398"/>
    </row>
    <row r="190" spans="1:13" ht="38.25" x14ac:dyDescent="0.2">
      <c r="A190" s="200"/>
      <c r="B190" s="509" t="s">
        <v>1454</v>
      </c>
      <c r="C190" s="510" t="s">
        <v>1455</v>
      </c>
      <c r="D190" s="510" t="s">
        <v>1456</v>
      </c>
      <c r="E190" s="511"/>
      <c r="F190" s="512" t="s">
        <v>1200</v>
      </c>
      <c r="G190" s="513"/>
      <c r="H190" s="510" t="s">
        <v>1457</v>
      </c>
      <c r="I190" s="510" t="s">
        <v>1458</v>
      </c>
      <c r="J190" s="510" t="s">
        <v>1459</v>
      </c>
      <c r="K190" s="510" t="s">
        <v>1460</v>
      </c>
      <c r="L190" s="510" t="s">
        <v>1461</v>
      </c>
      <c r="M190" s="514" t="s">
        <v>1462</v>
      </c>
    </row>
    <row r="191" spans="1:13" x14ac:dyDescent="0.2">
      <c r="A191" s="200"/>
      <c r="B191" s="355"/>
      <c r="C191" s="515"/>
      <c r="D191" s="515"/>
      <c r="E191" s="516" t="s">
        <v>1204</v>
      </c>
      <c r="F191" s="516" t="s">
        <v>1208</v>
      </c>
      <c r="G191" s="516" t="s">
        <v>1210</v>
      </c>
      <c r="H191" s="515"/>
      <c r="I191" s="515"/>
      <c r="J191" s="515"/>
      <c r="K191" s="515"/>
      <c r="L191" s="515"/>
      <c r="M191" s="517"/>
    </row>
    <row r="192" spans="1:13" x14ac:dyDescent="0.2">
      <c r="A192" s="200"/>
      <c r="B192" s="518"/>
      <c r="C192" s="249"/>
      <c r="D192" s="249"/>
      <c r="E192" s="249"/>
      <c r="F192" s="249"/>
      <c r="G192" s="249"/>
      <c r="H192" s="249"/>
      <c r="I192" s="249"/>
      <c r="J192" s="249"/>
      <c r="K192" s="249"/>
      <c r="L192" s="249"/>
      <c r="M192" s="192"/>
    </row>
    <row r="193" spans="1:13" x14ac:dyDescent="0.2">
      <c r="A193" s="200"/>
      <c r="B193" s="518"/>
      <c r="C193" s="249"/>
      <c r="D193" s="249"/>
      <c r="E193" s="249"/>
      <c r="F193" s="249"/>
      <c r="G193" s="249"/>
      <c r="H193" s="249"/>
      <c r="I193" s="249"/>
      <c r="J193" s="249"/>
      <c r="K193" s="249"/>
      <c r="L193" s="249"/>
      <c r="M193" s="192"/>
    </row>
    <row r="194" spans="1:13" x14ac:dyDescent="0.2">
      <c r="A194" s="200"/>
      <c r="B194" s="518"/>
      <c r="C194" s="249"/>
      <c r="D194" s="249"/>
      <c r="E194" s="249"/>
      <c r="F194" s="249"/>
      <c r="G194" s="249"/>
      <c r="H194" s="249"/>
      <c r="I194" s="249"/>
      <c r="J194" s="249"/>
      <c r="K194" s="249"/>
      <c r="L194" s="249"/>
      <c r="M194" s="192"/>
    </row>
    <row r="195" spans="1:13" ht="13.5" thickBot="1" x14ac:dyDescent="0.25">
      <c r="A195" s="200"/>
      <c r="B195" s="519"/>
      <c r="C195" s="520"/>
      <c r="D195" s="520"/>
      <c r="E195" s="520"/>
      <c r="F195" s="520"/>
      <c r="G195" s="520"/>
      <c r="H195" s="520"/>
      <c r="I195" s="520"/>
      <c r="J195" s="520"/>
      <c r="K195" s="520"/>
      <c r="L195" s="520"/>
      <c r="M195" s="521"/>
    </row>
    <row r="196" spans="1:13" x14ac:dyDescent="0.2">
      <c r="A196" s="200"/>
      <c r="H196" s="132"/>
      <c r="I196" s="132"/>
      <c r="J196" s="132"/>
      <c r="K196" s="132"/>
      <c r="L196" s="132"/>
      <c r="M196" s="132"/>
    </row>
    <row r="197" spans="1:13" ht="13.5" thickBot="1" x14ac:dyDescent="0.25">
      <c r="A197" s="200"/>
      <c r="B197" s="201"/>
      <c r="F197" s="210"/>
      <c r="H197" s="132"/>
      <c r="I197" s="132"/>
      <c r="J197" s="132"/>
      <c r="K197" s="132"/>
      <c r="L197" s="132"/>
      <c r="M197" s="132"/>
    </row>
    <row r="198" spans="1:13" s="161" customFormat="1" x14ac:dyDescent="0.2">
      <c r="A198" s="488"/>
      <c r="B198" s="508" t="s">
        <v>1463</v>
      </c>
      <c r="C198" s="144"/>
      <c r="D198" s="144"/>
      <c r="E198" s="144"/>
      <c r="F198" s="144"/>
      <c r="G198" s="144"/>
      <c r="H198" s="144"/>
      <c r="I198" s="144"/>
      <c r="J198" s="398"/>
    </row>
    <row r="199" spans="1:13" ht="38.25" x14ac:dyDescent="0.2">
      <c r="A199" s="200"/>
      <c r="B199" s="509" t="s">
        <v>1454</v>
      </c>
      <c r="C199" s="510" t="s">
        <v>1455</v>
      </c>
      <c r="D199" s="510" t="s">
        <v>1456</v>
      </c>
      <c r="E199" s="511"/>
      <c r="F199" s="512" t="s">
        <v>1200</v>
      </c>
      <c r="G199" s="513"/>
      <c r="H199" s="510" t="s">
        <v>1457</v>
      </c>
      <c r="I199" s="510" t="s">
        <v>1461</v>
      </c>
      <c r="J199" s="514" t="s">
        <v>1462</v>
      </c>
      <c r="K199" s="132"/>
      <c r="L199" s="132"/>
      <c r="M199" s="132"/>
    </row>
    <row r="200" spans="1:13" x14ac:dyDescent="0.2">
      <c r="A200" s="200"/>
      <c r="B200" s="355"/>
      <c r="C200" s="515"/>
      <c r="D200" s="515"/>
      <c r="E200" s="516" t="s">
        <v>1204</v>
      </c>
      <c r="F200" s="516" t="s">
        <v>1208</v>
      </c>
      <c r="G200" s="516" t="s">
        <v>1210</v>
      </c>
      <c r="H200" s="515"/>
      <c r="I200" s="515"/>
      <c r="J200" s="517"/>
      <c r="K200" s="132"/>
      <c r="L200" s="132"/>
      <c r="M200" s="132"/>
    </row>
    <row r="201" spans="1:13" x14ac:dyDescent="0.2">
      <c r="A201" s="200"/>
      <c r="B201" s="518"/>
      <c r="C201" s="249"/>
      <c r="D201" s="249"/>
      <c r="E201" s="249"/>
      <c r="F201" s="249"/>
      <c r="G201" s="249"/>
      <c r="H201" s="249"/>
      <c r="I201" s="249"/>
      <c r="J201" s="192"/>
      <c r="K201" s="132"/>
      <c r="L201" s="132"/>
      <c r="M201" s="132"/>
    </row>
    <row r="202" spans="1:13" x14ac:dyDescent="0.2">
      <c r="A202" s="200"/>
      <c r="B202" s="518"/>
      <c r="C202" s="249"/>
      <c r="D202" s="249"/>
      <c r="E202" s="249"/>
      <c r="F202" s="249"/>
      <c r="G202" s="249"/>
      <c r="H202" s="249"/>
      <c r="I202" s="249"/>
      <c r="J202" s="192"/>
      <c r="K202" s="132"/>
      <c r="L202" s="132"/>
      <c r="M202" s="132"/>
    </row>
    <row r="203" spans="1:13" s="132" customFormat="1" x14ac:dyDescent="0.2">
      <c r="A203" s="200"/>
      <c r="B203" s="518"/>
      <c r="C203" s="249"/>
      <c r="D203" s="249"/>
      <c r="E203" s="249"/>
      <c r="F203" s="249"/>
      <c r="G203" s="249"/>
      <c r="H203" s="249"/>
      <c r="I203" s="249"/>
      <c r="J203" s="192"/>
    </row>
    <row r="204" spans="1:13" s="132" customFormat="1" ht="13.5" thickBot="1" x14ac:dyDescent="0.25">
      <c r="A204" s="200"/>
      <c r="B204" s="519"/>
      <c r="C204" s="520"/>
      <c r="D204" s="520"/>
      <c r="E204" s="520"/>
      <c r="F204" s="520"/>
      <c r="G204" s="520"/>
      <c r="H204" s="520"/>
      <c r="I204" s="520"/>
      <c r="J204" s="521"/>
    </row>
  </sheetData>
  <sheetProtection password="D161" sheet="1" objects="1" scenarios="1" formatCells="0" formatColumns="0" formatRows="0" insertColumns="0" insertRows="0" insertHyperlinks="0" deleteColumns="0" deleteRows="0" sort="0" autoFilter="0" pivotTables="0"/>
  <mergeCells count="4">
    <mergeCell ref="B63:C63"/>
    <mergeCell ref="B83:C83"/>
    <mergeCell ref="C107:D107"/>
    <mergeCell ref="C108:D108"/>
  </mergeCells>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H71"/>
  <sheetViews>
    <sheetView showGridLines="0" zoomScaleNormal="100" zoomScaleSheetLayoutView="96" workbookViewId="0"/>
  </sheetViews>
  <sheetFormatPr baseColWidth="10" defaultColWidth="11.42578125" defaultRowHeight="12.75" x14ac:dyDescent="0.2"/>
  <cols>
    <col min="1" max="1" width="5.5703125" style="132" customWidth="1"/>
    <col min="2" max="7" width="20.85546875" style="132" customWidth="1"/>
    <col min="8" max="8" width="5.42578125" style="130" customWidth="1"/>
    <col min="9" max="16384" width="11.42578125" style="130"/>
  </cols>
  <sheetData>
    <row r="1" spans="1:8" x14ac:dyDescent="0.2">
      <c r="A1" s="126"/>
      <c r="B1" s="127" t="s">
        <v>1189</v>
      </c>
      <c r="C1" s="128"/>
      <c r="D1" s="128"/>
      <c r="E1" s="128"/>
      <c r="F1" s="128"/>
      <c r="G1" s="128"/>
      <c r="H1" s="128"/>
    </row>
    <row r="2" spans="1:8" ht="13.5" thickBot="1" x14ac:dyDescent="0.25">
      <c r="A2" s="455"/>
    </row>
    <row r="3" spans="1:8" ht="13.5" thickBot="1" x14ac:dyDescent="0.25">
      <c r="A3" s="455"/>
      <c r="B3" s="133" t="s">
        <v>1190</v>
      </c>
      <c r="C3" s="134" t="s">
        <v>1156</v>
      </c>
      <c r="D3" s="522"/>
      <c r="E3" s="136"/>
    </row>
    <row r="4" spans="1:8" ht="13.5" thickBot="1" x14ac:dyDescent="0.25">
      <c r="A4" s="455"/>
      <c r="B4" s="133" t="s">
        <v>1191</v>
      </c>
      <c r="C4" s="523">
        <f>+'D1. NTT - Overview'!C4</f>
        <v>42460</v>
      </c>
    </row>
    <row r="5" spans="1:8" x14ac:dyDescent="0.2">
      <c r="A5" s="455"/>
    </row>
    <row r="6" spans="1:8" s="142" customFormat="1" x14ac:dyDescent="0.2">
      <c r="A6" s="140">
        <v>6</v>
      </c>
      <c r="B6" s="141" t="s">
        <v>1464</v>
      </c>
      <c r="C6" s="141"/>
      <c r="D6" s="141"/>
      <c r="E6" s="141"/>
      <c r="F6" s="141"/>
      <c r="G6" s="141"/>
      <c r="H6" s="141"/>
    </row>
    <row r="7" spans="1:8" x14ac:dyDescent="0.2">
      <c r="A7" s="131"/>
    </row>
    <row r="8" spans="1:8" x14ac:dyDescent="0.2">
      <c r="A8" s="131"/>
    </row>
    <row r="9" spans="1:8" x14ac:dyDescent="0.2">
      <c r="A9" s="131" t="s">
        <v>1465</v>
      </c>
      <c r="B9" s="201" t="s">
        <v>1466</v>
      </c>
    </row>
    <row r="10" spans="1:8" ht="13.5" thickBot="1" x14ac:dyDescent="0.25">
      <c r="A10" s="131"/>
    </row>
    <row r="11" spans="1:8" ht="13.5" thickBot="1" x14ac:dyDescent="0.25">
      <c r="A11" s="131"/>
      <c r="D11" s="524">
        <v>2016</v>
      </c>
      <c r="E11" s="524">
        <v>2015</v>
      </c>
      <c r="F11" s="525">
        <v>2014</v>
      </c>
      <c r="G11" s="525">
        <v>2013</v>
      </c>
    </row>
    <row r="12" spans="1:8" x14ac:dyDescent="0.2">
      <c r="A12" s="131"/>
      <c r="B12" s="208" t="s">
        <v>1467</v>
      </c>
      <c r="C12" s="214"/>
      <c r="D12" s="526">
        <v>18677.705000000002</v>
      </c>
      <c r="E12" s="576">
        <v>17178</v>
      </c>
      <c r="F12" s="577">
        <v>16678</v>
      </c>
      <c r="G12" s="578">
        <v>16585</v>
      </c>
    </row>
    <row r="13" spans="1:8" ht="13.5" thickBot="1" x14ac:dyDescent="0.25">
      <c r="A13" s="131"/>
      <c r="B13" s="204" t="s">
        <v>1468</v>
      </c>
      <c r="C13" s="262"/>
      <c r="D13" s="527">
        <v>5641.6601549999996</v>
      </c>
      <c r="E13" s="579">
        <v>5705</v>
      </c>
      <c r="F13" s="580">
        <v>5705</v>
      </c>
      <c r="G13" s="581">
        <v>5552</v>
      </c>
    </row>
    <row r="14" spans="1:8" ht="13.5" thickBot="1" x14ac:dyDescent="0.25">
      <c r="A14" s="131"/>
      <c r="B14" s="223" t="s">
        <v>1469</v>
      </c>
      <c r="C14" s="227"/>
      <c r="D14" s="528">
        <f t="shared" ref="D14:E14" si="0">+D12+D13</f>
        <v>24319.365155</v>
      </c>
      <c r="E14" s="528">
        <f t="shared" si="0"/>
        <v>22883</v>
      </c>
      <c r="F14" s="529">
        <v>22383</v>
      </c>
      <c r="G14" s="529">
        <v>22137</v>
      </c>
    </row>
    <row r="15" spans="1:8" ht="13.5" thickBot="1" x14ac:dyDescent="0.25">
      <c r="A15" s="131"/>
      <c r="D15" s="530"/>
      <c r="E15" s="530"/>
      <c r="F15" s="135"/>
      <c r="G15" s="135"/>
    </row>
    <row r="16" spans="1:8" x14ac:dyDescent="0.2">
      <c r="A16" s="131"/>
      <c r="B16" s="208" t="s">
        <v>1470</v>
      </c>
      <c r="C16" s="214"/>
      <c r="D16" s="526">
        <v>23105</v>
      </c>
      <c r="E16" s="576">
        <v>21669</v>
      </c>
      <c r="F16" s="578">
        <v>21169</v>
      </c>
      <c r="G16" s="578">
        <v>20923</v>
      </c>
    </row>
    <row r="17" spans="1:8" x14ac:dyDescent="0.2">
      <c r="A17" s="131"/>
      <c r="B17" s="148" t="s">
        <v>1471</v>
      </c>
      <c r="C17" s="219"/>
      <c r="D17" s="531">
        <v>785.13</v>
      </c>
      <c r="E17" s="582">
        <v>785</v>
      </c>
      <c r="F17" s="583">
        <v>785</v>
      </c>
      <c r="G17" s="584">
        <v>785</v>
      </c>
    </row>
    <row r="18" spans="1:8" x14ac:dyDescent="0.2">
      <c r="A18" s="131"/>
      <c r="B18" s="148" t="s">
        <v>1472</v>
      </c>
      <c r="C18" s="219"/>
      <c r="D18" s="532"/>
      <c r="E18" s="532"/>
      <c r="F18" s="533"/>
      <c r="G18" s="533"/>
    </row>
    <row r="19" spans="1:8" x14ac:dyDescent="0.2">
      <c r="A19" s="131"/>
      <c r="B19" s="148" t="s">
        <v>1473</v>
      </c>
      <c r="C19" s="219"/>
      <c r="D19" s="531"/>
      <c r="E19" s="582"/>
      <c r="F19" s="583"/>
      <c r="G19" s="583"/>
    </row>
    <row r="20" spans="1:8" x14ac:dyDescent="0.2">
      <c r="A20" s="131"/>
      <c r="B20" s="534" t="s">
        <v>1474</v>
      </c>
      <c r="C20" s="219"/>
      <c r="D20" s="531">
        <v>292.57499999999999</v>
      </c>
      <c r="E20" s="582">
        <v>292</v>
      </c>
      <c r="F20" s="583">
        <v>292</v>
      </c>
      <c r="G20" s="583">
        <v>292</v>
      </c>
    </row>
    <row r="21" spans="1:8" x14ac:dyDescent="0.2">
      <c r="A21" s="131"/>
      <c r="B21" s="148" t="s">
        <v>1475</v>
      </c>
      <c r="C21" s="219"/>
      <c r="D21" s="531">
        <v>136.660155</v>
      </c>
      <c r="E21" s="582">
        <v>137</v>
      </c>
      <c r="F21" s="583">
        <v>137</v>
      </c>
      <c r="G21" s="583">
        <v>137</v>
      </c>
    </row>
    <row r="22" spans="1:8" ht="13.5" thickBot="1" x14ac:dyDescent="0.25">
      <c r="A22" s="131"/>
      <c r="B22" s="204" t="s">
        <v>2</v>
      </c>
      <c r="C22" s="262"/>
      <c r="D22" s="527"/>
      <c r="E22" s="579"/>
      <c r="F22" s="581"/>
      <c r="G22" s="581"/>
    </row>
    <row r="23" spans="1:8" ht="13.5" thickBot="1" x14ac:dyDescent="0.25">
      <c r="A23" s="131"/>
      <c r="B23" s="223" t="s">
        <v>1469</v>
      </c>
      <c r="C23" s="227"/>
      <c r="D23" s="535">
        <f t="shared" ref="D23:E23" si="1">+SUM(D16:D22)</f>
        <v>24319.365155000003</v>
      </c>
      <c r="E23" s="585">
        <f t="shared" si="1"/>
        <v>22883</v>
      </c>
      <c r="F23" s="586">
        <v>22383</v>
      </c>
      <c r="G23" s="586">
        <v>22137</v>
      </c>
      <c r="H23" s="203"/>
    </row>
    <row r="24" spans="1:8" ht="13.5" thickBot="1" x14ac:dyDescent="0.25">
      <c r="A24" s="131"/>
      <c r="D24" s="530"/>
      <c r="E24" s="530"/>
      <c r="F24" s="135"/>
      <c r="G24" s="135"/>
    </row>
    <row r="25" spans="1:8" x14ac:dyDescent="0.2">
      <c r="A25" s="131"/>
      <c r="B25" s="208" t="s">
        <v>17</v>
      </c>
      <c r="C25" s="214"/>
      <c r="D25" s="526">
        <v>19871.790154999999</v>
      </c>
      <c r="E25" s="576">
        <v>18372</v>
      </c>
      <c r="F25" s="578">
        <v>17872</v>
      </c>
      <c r="G25" s="578">
        <v>17622</v>
      </c>
    </row>
    <row r="26" spans="1:8" x14ac:dyDescent="0.2">
      <c r="A26" s="131"/>
      <c r="B26" s="148" t="s">
        <v>18</v>
      </c>
      <c r="C26" s="219"/>
      <c r="D26" s="531">
        <v>4292.5749999999998</v>
      </c>
      <c r="E26" s="582">
        <v>4356</v>
      </c>
      <c r="F26" s="583">
        <v>4356</v>
      </c>
      <c r="G26" s="583">
        <v>4360</v>
      </c>
    </row>
    <row r="27" spans="1:8" ht="13.5" thickBot="1" x14ac:dyDescent="0.25">
      <c r="A27" s="131"/>
      <c r="B27" s="204" t="s">
        <v>2</v>
      </c>
      <c r="C27" s="262"/>
      <c r="D27" s="527">
        <v>155</v>
      </c>
      <c r="E27" s="579">
        <v>155</v>
      </c>
      <c r="F27" s="581">
        <v>155</v>
      </c>
      <c r="G27" s="581">
        <v>155</v>
      </c>
    </row>
    <row r="28" spans="1:8" ht="13.5" thickBot="1" x14ac:dyDescent="0.25">
      <c r="A28" s="131"/>
      <c r="B28" s="223" t="s">
        <v>1469</v>
      </c>
      <c r="C28" s="227"/>
      <c r="D28" s="528">
        <f t="shared" ref="D28:E28" si="2">+D27+D26+D25</f>
        <v>24319.365155</v>
      </c>
      <c r="E28" s="528">
        <f t="shared" si="2"/>
        <v>22883</v>
      </c>
      <c r="F28" s="529">
        <v>22383</v>
      </c>
      <c r="G28" s="586">
        <v>22137</v>
      </c>
    </row>
    <row r="29" spans="1:8" x14ac:dyDescent="0.2">
      <c r="A29" s="131"/>
      <c r="D29" s="130"/>
      <c r="E29" s="130"/>
    </row>
    <row r="30" spans="1:8" x14ac:dyDescent="0.2">
      <c r="A30" s="131"/>
      <c r="D30" s="130"/>
      <c r="E30" s="130"/>
      <c r="F30" s="536"/>
    </row>
    <row r="31" spans="1:8" x14ac:dyDescent="0.2">
      <c r="A31" s="131" t="s">
        <v>1476</v>
      </c>
      <c r="B31" s="201" t="s">
        <v>1477</v>
      </c>
      <c r="D31" s="130"/>
      <c r="E31" s="130"/>
      <c r="F31" s="536"/>
    </row>
    <row r="32" spans="1:8" ht="13.5" thickBot="1" x14ac:dyDescent="0.25">
      <c r="D32" s="130"/>
      <c r="E32" s="130"/>
    </row>
    <row r="33" spans="1:7" ht="13.5" thickBot="1" x14ac:dyDescent="0.25">
      <c r="D33" s="524">
        <f>+D11</f>
        <v>2016</v>
      </c>
      <c r="E33" s="524">
        <f>+E11</f>
        <v>2015</v>
      </c>
      <c r="F33" s="525">
        <f>+F11</f>
        <v>2014</v>
      </c>
      <c r="G33" s="525">
        <f>+G11</f>
        <v>2013</v>
      </c>
    </row>
    <row r="34" spans="1:7" x14ac:dyDescent="0.2">
      <c r="A34" s="131"/>
      <c r="B34" s="208" t="s">
        <v>1467</v>
      </c>
      <c r="C34" s="214"/>
      <c r="D34" s="526">
        <v>1500</v>
      </c>
      <c r="E34" s="576">
        <v>2000</v>
      </c>
      <c r="F34" s="578">
        <v>2500</v>
      </c>
      <c r="G34" s="578">
        <v>2250</v>
      </c>
    </row>
    <row r="35" spans="1:7" ht="13.5" thickBot="1" x14ac:dyDescent="0.25">
      <c r="A35" s="131"/>
      <c r="B35" s="204" t="s">
        <v>1468</v>
      </c>
      <c r="C35" s="262"/>
      <c r="D35" s="527"/>
      <c r="E35" s="579"/>
      <c r="F35" s="581">
        <v>514</v>
      </c>
      <c r="G35" s="581">
        <v>593</v>
      </c>
    </row>
    <row r="36" spans="1:7" ht="13.5" thickBot="1" x14ac:dyDescent="0.25">
      <c r="A36" s="131"/>
      <c r="B36" s="223" t="s">
        <v>1469</v>
      </c>
      <c r="C36" s="227"/>
      <c r="D36" s="267">
        <f>+D34+D35</f>
        <v>1500</v>
      </c>
      <c r="E36" s="587">
        <f>+E34+E35</f>
        <v>2000</v>
      </c>
      <c r="F36" s="588">
        <v>3014</v>
      </c>
      <c r="G36" s="588">
        <v>2843</v>
      </c>
    </row>
    <row r="37" spans="1:7" ht="15.75" thickBot="1" x14ac:dyDescent="0.3">
      <c r="A37" s="131"/>
      <c r="D37" s="537"/>
      <c r="E37" s="589"/>
      <c r="F37" s="590"/>
      <c r="G37" s="590"/>
    </row>
    <row r="38" spans="1:7" x14ac:dyDescent="0.2">
      <c r="A38" s="131"/>
      <c r="B38" s="208" t="s">
        <v>1470</v>
      </c>
      <c r="C38" s="214"/>
      <c r="D38" s="526">
        <v>1500</v>
      </c>
      <c r="E38" s="576">
        <v>2000</v>
      </c>
      <c r="F38" s="578">
        <v>3014</v>
      </c>
      <c r="G38" s="578">
        <v>2550</v>
      </c>
    </row>
    <row r="39" spans="1:7" x14ac:dyDescent="0.2">
      <c r="A39" s="131"/>
      <c r="B39" s="148" t="s">
        <v>1471</v>
      </c>
      <c r="C39" s="219"/>
      <c r="D39" s="531"/>
      <c r="E39" s="582"/>
      <c r="F39" s="583"/>
      <c r="G39" s="583"/>
    </row>
    <row r="40" spans="1:7" x14ac:dyDescent="0.2">
      <c r="A40" s="131"/>
      <c r="B40" s="148" t="s">
        <v>1472</v>
      </c>
      <c r="C40" s="219"/>
      <c r="D40" s="531"/>
      <c r="E40" s="582"/>
      <c r="F40" s="583"/>
      <c r="G40" s="583"/>
    </row>
    <row r="41" spans="1:7" x14ac:dyDescent="0.2">
      <c r="A41" s="131"/>
      <c r="B41" s="148" t="s">
        <v>1473</v>
      </c>
      <c r="C41" s="219"/>
      <c r="D41" s="531"/>
      <c r="E41" s="582"/>
      <c r="F41" s="583"/>
      <c r="G41" s="583"/>
    </row>
    <row r="42" spans="1:7" x14ac:dyDescent="0.2">
      <c r="A42" s="131"/>
      <c r="B42" s="534" t="s">
        <v>1474</v>
      </c>
      <c r="C42" s="219"/>
      <c r="D42" s="531"/>
      <c r="E42" s="582"/>
      <c r="F42" s="583"/>
      <c r="G42" s="583">
        <v>293</v>
      </c>
    </row>
    <row r="43" spans="1:7" x14ac:dyDescent="0.2">
      <c r="A43" s="131"/>
      <c r="B43" s="148" t="s">
        <v>1475</v>
      </c>
      <c r="C43" s="219"/>
      <c r="D43" s="531"/>
      <c r="E43" s="582"/>
      <c r="F43" s="583"/>
      <c r="G43" s="583"/>
    </row>
    <row r="44" spans="1:7" ht="13.5" thickBot="1" x14ac:dyDescent="0.25">
      <c r="A44" s="131"/>
      <c r="B44" s="204" t="s">
        <v>2</v>
      </c>
      <c r="C44" s="262"/>
      <c r="D44" s="527"/>
      <c r="E44" s="579"/>
      <c r="F44" s="581"/>
      <c r="G44" s="581"/>
    </row>
    <row r="45" spans="1:7" ht="13.5" thickBot="1" x14ac:dyDescent="0.25">
      <c r="A45" s="131"/>
      <c r="B45" s="223" t="s">
        <v>1469</v>
      </c>
      <c r="C45" s="227"/>
      <c r="D45" s="267">
        <f>SUM(D38:D44)</f>
        <v>1500</v>
      </c>
      <c r="E45" s="587">
        <f>SUM(E38:E44)</f>
        <v>2000</v>
      </c>
      <c r="F45" s="587">
        <f>SUM(F38:F44)</f>
        <v>3014</v>
      </c>
      <c r="G45" s="587">
        <f>SUM(G38:G44)</f>
        <v>2843</v>
      </c>
    </row>
    <row r="46" spans="1:7" ht="15.75" thickBot="1" x14ac:dyDescent="0.3">
      <c r="A46" s="131"/>
      <c r="D46" s="537"/>
      <c r="E46" s="589"/>
      <c r="F46" s="590"/>
      <c r="G46" s="590"/>
    </row>
    <row r="47" spans="1:7" x14ac:dyDescent="0.2">
      <c r="A47" s="131"/>
      <c r="B47" s="208" t="s">
        <v>17</v>
      </c>
      <c r="C47" s="214"/>
      <c r="D47" s="526">
        <v>1500</v>
      </c>
      <c r="E47" s="576">
        <v>2000</v>
      </c>
      <c r="F47" s="578">
        <v>2950</v>
      </c>
      <c r="G47" s="578">
        <v>2550</v>
      </c>
    </row>
    <row r="48" spans="1:7" x14ac:dyDescent="0.2">
      <c r="A48" s="131"/>
      <c r="B48" s="148" t="s">
        <v>18</v>
      </c>
      <c r="C48" s="219"/>
      <c r="D48" s="531"/>
      <c r="E48" s="582"/>
      <c r="F48" s="583">
        <v>64</v>
      </c>
      <c r="G48" s="583">
        <v>293</v>
      </c>
    </row>
    <row r="49" spans="1:7" ht="13.5" thickBot="1" x14ac:dyDescent="0.25">
      <c r="A49" s="131"/>
      <c r="B49" s="204" t="s">
        <v>2</v>
      </c>
      <c r="C49" s="262"/>
      <c r="D49" s="527"/>
      <c r="E49" s="579"/>
      <c r="F49" s="581"/>
      <c r="G49" s="581"/>
    </row>
    <row r="50" spans="1:7" ht="13.5" thickBot="1" x14ac:dyDescent="0.25">
      <c r="A50" s="131"/>
      <c r="B50" s="223" t="s">
        <v>1469</v>
      </c>
      <c r="C50" s="227"/>
      <c r="D50" s="267">
        <f>SUM(D47:D49)</f>
        <v>1500</v>
      </c>
      <c r="E50" s="587">
        <f>SUM(E47:E49)</f>
        <v>2000</v>
      </c>
      <c r="F50" s="587">
        <f>SUM(F47:F49)</f>
        <v>3014</v>
      </c>
      <c r="G50" s="587">
        <f>SUM(G47:G49)</f>
        <v>2843</v>
      </c>
    </row>
    <row r="51" spans="1:7" x14ac:dyDescent="0.2">
      <c r="A51" s="131"/>
      <c r="D51" s="538"/>
      <c r="E51" s="507"/>
      <c r="F51" s="507"/>
      <c r="G51" s="507"/>
    </row>
    <row r="52" spans="1:7" x14ac:dyDescent="0.2">
      <c r="A52" s="131"/>
      <c r="D52" s="130"/>
    </row>
    <row r="53" spans="1:7" x14ac:dyDescent="0.2">
      <c r="A53" s="131"/>
      <c r="D53" s="130"/>
    </row>
    <row r="54" spans="1:7" x14ac:dyDescent="0.2">
      <c r="A54" s="131"/>
      <c r="D54" s="130"/>
    </row>
    <row r="55" spans="1:7" x14ac:dyDescent="0.2">
      <c r="A55" s="131"/>
      <c r="D55" s="130"/>
    </row>
    <row r="56" spans="1:7" x14ac:dyDescent="0.2">
      <c r="A56" s="131"/>
      <c r="D56" s="130"/>
    </row>
    <row r="57" spans="1:7" x14ac:dyDescent="0.2">
      <c r="A57" s="131"/>
      <c r="D57" s="130"/>
    </row>
    <row r="58" spans="1:7" x14ac:dyDescent="0.2">
      <c r="A58" s="131"/>
      <c r="D58" s="130"/>
    </row>
    <row r="59" spans="1:7" x14ac:dyDescent="0.2">
      <c r="A59" s="131"/>
      <c r="D59" s="130"/>
    </row>
    <row r="60" spans="1:7" x14ac:dyDescent="0.2">
      <c r="A60" s="131"/>
      <c r="D60" s="130"/>
    </row>
    <row r="61" spans="1:7" x14ac:dyDescent="0.2">
      <c r="A61" s="131"/>
    </row>
    <row r="62" spans="1:7" x14ac:dyDescent="0.2">
      <c r="A62" s="131"/>
    </row>
    <row r="63" spans="1:7" x14ac:dyDescent="0.2">
      <c r="A63" s="131"/>
    </row>
    <row r="64" spans="1:7"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sheetData>
  <sheetProtection password="D161" sheet="1" objects="1" scenarios="1" formatCells="0" formatColumns="0" formatRows="0" insertColumns="0" insertRows="0" insertHyperlinks="0" deleteColumns="0" deleteRows="0" sort="0" autoFilter="0" pivotTables="0"/>
  <pageMargins left="0.27559055118110237" right="0.27559055118110237" top="0.98425196850393704" bottom="0.78740157480314965" header="0.59055118110236227" footer="0.51181102362204722"/>
  <pageSetup paperSize="9" scale="72" orientation="portrait" r:id="rId1"/>
  <headerFooter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131" customWidth="1"/>
    <col min="2" max="8" width="11.42578125" style="132"/>
    <col min="9" max="9" width="14.85546875" style="132" customWidth="1"/>
    <col min="10" max="16384" width="11.42578125" style="130"/>
  </cols>
  <sheetData>
    <row r="1" spans="1:9" x14ac:dyDescent="0.2">
      <c r="A1" s="126"/>
      <c r="B1" s="127" t="s">
        <v>1189</v>
      </c>
      <c r="C1" s="128"/>
      <c r="D1" s="128"/>
      <c r="E1" s="128"/>
      <c r="F1" s="128"/>
      <c r="G1" s="128"/>
      <c r="H1" s="128"/>
      <c r="I1" s="128"/>
    </row>
    <row r="2" spans="1:9" x14ac:dyDescent="0.2">
      <c r="B2" s="139"/>
    </row>
    <row r="3" spans="1:9" x14ac:dyDescent="0.2">
      <c r="A3" s="539" t="s">
        <v>1478</v>
      </c>
      <c r="B3" s="139"/>
    </row>
    <row r="4" spans="1:9" x14ac:dyDescent="0.2">
      <c r="A4" s="132"/>
      <c r="B4" s="132" t="s">
        <v>1479</v>
      </c>
    </row>
    <row r="5" spans="1:9" x14ac:dyDescent="0.2">
      <c r="A5" s="132"/>
      <c r="B5" s="132" t="s">
        <v>1480</v>
      </c>
    </row>
    <row r="6" spans="1:9" x14ac:dyDescent="0.2">
      <c r="A6" s="132"/>
      <c r="B6" s="132" t="s">
        <v>1481</v>
      </c>
    </row>
    <row r="7" spans="1:9" x14ac:dyDescent="0.2">
      <c r="A7" s="132"/>
    </row>
    <row r="8" spans="1:9" s="138" customFormat="1" x14ac:dyDescent="0.2">
      <c r="A8" s="540"/>
      <c r="B8" s="127" t="s">
        <v>1482</v>
      </c>
      <c r="C8" s="128"/>
      <c r="D8" s="128"/>
      <c r="E8" s="128"/>
      <c r="F8" s="128"/>
      <c r="G8" s="128"/>
      <c r="H8" s="128"/>
      <c r="I8" s="128"/>
    </row>
    <row r="10" spans="1:9" x14ac:dyDescent="0.2">
      <c r="A10" s="131" t="s">
        <v>1199</v>
      </c>
      <c r="B10" s="645" t="s">
        <v>1483</v>
      </c>
      <c r="C10" s="645"/>
      <c r="D10" s="645"/>
      <c r="E10" s="645"/>
      <c r="F10" s="645"/>
      <c r="G10" s="645"/>
      <c r="H10" s="645"/>
      <c r="I10" s="645"/>
    </row>
    <row r="12" spans="1:9" x14ac:dyDescent="0.2">
      <c r="A12" s="131" t="s">
        <v>1213</v>
      </c>
      <c r="B12" s="202" t="s">
        <v>1484</v>
      </c>
    </row>
    <row r="13" spans="1:9" x14ac:dyDescent="0.2">
      <c r="B13" s="645" t="s">
        <v>1485</v>
      </c>
      <c r="C13" s="645"/>
      <c r="D13" s="645"/>
      <c r="E13" s="645"/>
      <c r="F13" s="645"/>
      <c r="G13" s="645"/>
      <c r="H13" s="645"/>
      <c r="I13" s="645"/>
    </row>
    <row r="14" spans="1:9" x14ac:dyDescent="0.2">
      <c r="B14" s="645" t="s">
        <v>1486</v>
      </c>
      <c r="C14" s="645"/>
      <c r="D14" s="645"/>
      <c r="E14" s="645"/>
      <c r="F14" s="645"/>
      <c r="G14" s="645"/>
      <c r="H14" s="645"/>
      <c r="I14" s="645"/>
    </row>
    <row r="15" spans="1:9" x14ac:dyDescent="0.2">
      <c r="B15" s="645" t="s">
        <v>1487</v>
      </c>
      <c r="C15" s="645"/>
      <c r="D15" s="645"/>
      <c r="E15" s="645"/>
      <c r="F15" s="645"/>
      <c r="G15" s="645"/>
      <c r="H15" s="645"/>
      <c r="I15" s="645"/>
    </row>
    <row r="16" spans="1:9" x14ac:dyDescent="0.2">
      <c r="B16" s="645" t="s">
        <v>1488</v>
      </c>
      <c r="C16" s="645"/>
      <c r="D16" s="645"/>
      <c r="E16" s="645"/>
      <c r="F16" s="645"/>
      <c r="G16" s="645"/>
      <c r="H16" s="645"/>
      <c r="I16" s="645"/>
    </row>
    <row r="17" spans="1:9" x14ac:dyDescent="0.2">
      <c r="B17" s="132" t="s">
        <v>1489</v>
      </c>
    </row>
    <row r="18" spans="1:9" x14ac:dyDescent="0.2">
      <c r="B18" s="132" t="s">
        <v>1490</v>
      </c>
    </row>
    <row r="19" spans="1:9" x14ac:dyDescent="0.2">
      <c r="B19" s="132" t="s">
        <v>1491</v>
      </c>
    </row>
    <row r="21" spans="1:9" x14ac:dyDescent="0.2">
      <c r="A21" s="131" t="s">
        <v>1221</v>
      </c>
      <c r="B21" s="202" t="s">
        <v>1222</v>
      </c>
    </row>
    <row r="22" spans="1:9" x14ac:dyDescent="0.2">
      <c r="B22" s="541" t="s">
        <v>1492</v>
      </c>
    </row>
    <row r="23" spans="1:9" x14ac:dyDescent="0.2">
      <c r="A23" s="131" t="s">
        <v>1231</v>
      </c>
      <c r="B23" s="202" t="s">
        <v>1232</v>
      </c>
    </row>
    <row r="25" spans="1:9" x14ac:dyDescent="0.2">
      <c r="B25" s="542" t="s">
        <v>1493</v>
      </c>
    </row>
    <row r="26" spans="1:9" x14ac:dyDescent="0.2">
      <c r="B26" s="210" t="s">
        <v>1494</v>
      </c>
    </row>
    <row r="27" spans="1:9" x14ac:dyDescent="0.2">
      <c r="A27" s="200"/>
      <c r="B27" s="210" t="s">
        <v>1495</v>
      </c>
      <c r="C27" s="210"/>
      <c r="D27" s="210"/>
      <c r="E27" s="210"/>
      <c r="F27" s="210"/>
      <c r="G27" s="210"/>
      <c r="H27" s="210"/>
      <c r="I27" s="210"/>
    </row>
    <row r="28" spans="1:9" x14ac:dyDescent="0.2">
      <c r="A28" s="200"/>
      <c r="B28" s="132" t="s">
        <v>1496</v>
      </c>
      <c r="C28" s="210"/>
      <c r="D28" s="210"/>
      <c r="E28" s="210"/>
      <c r="F28" s="210"/>
      <c r="G28" s="210"/>
      <c r="H28" s="210"/>
      <c r="I28" s="210"/>
    </row>
    <row r="29" spans="1:9" s="138" customFormat="1" x14ac:dyDescent="0.2">
      <c r="A29" s="200"/>
      <c r="B29" s="210"/>
      <c r="C29" s="210"/>
      <c r="D29" s="210"/>
      <c r="E29" s="210"/>
      <c r="F29" s="210"/>
      <c r="G29" s="210"/>
      <c r="H29" s="210"/>
      <c r="I29" s="210"/>
    </row>
    <row r="30" spans="1:9" s="138" customFormat="1" x14ac:dyDescent="0.2">
      <c r="A30" s="131"/>
      <c r="B30" s="542" t="s">
        <v>1497</v>
      </c>
      <c r="C30" s="132"/>
      <c r="D30" s="132"/>
      <c r="E30" s="132"/>
      <c r="F30" s="132"/>
      <c r="G30" s="132"/>
      <c r="H30" s="132"/>
      <c r="I30" s="132"/>
    </row>
    <row r="31" spans="1:9" s="138" customFormat="1" x14ac:dyDescent="0.2">
      <c r="A31" s="131"/>
      <c r="B31" s="132" t="s">
        <v>1498</v>
      </c>
      <c r="C31" s="132"/>
      <c r="D31" s="132"/>
      <c r="E31" s="132"/>
      <c r="F31" s="132"/>
      <c r="G31" s="132"/>
      <c r="H31" s="132"/>
      <c r="I31" s="132"/>
    </row>
    <row r="32" spans="1:9" x14ac:dyDescent="0.2">
      <c r="B32" s="132" t="s">
        <v>1499</v>
      </c>
    </row>
    <row r="33" spans="1:2" x14ac:dyDescent="0.2">
      <c r="B33" s="132" t="s">
        <v>1500</v>
      </c>
    </row>
    <row r="35" spans="1:2" x14ac:dyDescent="0.2">
      <c r="B35" s="542" t="s">
        <v>1501</v>
      </c>
    </row>
    <row r="36" spans="1:2" x14ac:dyDescent="0.2">
      <c r="B36" s="132" t="s">
        <v>1502</v>
      </c>
    </row>
    <row r="37" spans="1:2" x14ac:dyDescent="0.2">
      <c r="B37" s="132" t="s">
        <v>1503</v>
      </c>
    </row>
    <row r="38" spans="1:2" x14ac:dyDescent="0.2">
      <c r="B38" s="132" t="s">
        <v>1495</v>
      </c>
    </row>
    <row r="39" spans="1:2" x14ac:dyDescent="0.2">
      <c r="B39" s="132" t="s">
        <v>1496</v>
      </c>
    </row>
    <row r="40" spans="1:2" x14ac:dyDescent="0.2">
      <c r="B40" s="132" t="s">
        <v>1504</v>
      </c>
    </row>
    <row r="41" spans="1:2" x14ac:dyDescent="0.2">
      <c r="B41" s="132" t="s">
        <v>1505</v>
      </c>
    </row>
    <row r="43" spans="1:2" x14ac:dyDescent="0.2">
      <c r="A43" s="131" t="s">
        <v>1242</v>
      </c>
      <c r="B43" s="202" t="s">
        <v>1243</v>
      </c>
    </row>
    <row r="45" spans="1:2" x14ac:dyDescent="0.2">
      <c r="B45" s="132" t="s">
        <v>1506</v>
      </c>
    </row>
    <row r="46" spans="1:2" x14ac:dyDescent="0.2">
      <c r="B46" s="543" t="s">
        <v>1507</v>
      </c>
    </row>
    <row r="47" spans="1:2" x14ac:dyDescent="0.2">
      <c r="B47" s="543" t="s">
        <v>1508</v>
      </c>
    </row>
    <row r="48" spans="1:2" x14ac:dyDescent="0.2">
      <c r="B48" s="543" t="s">
        <v>1509</v>
      </c>
    </row>
    <row r="50" spans="1:2" x14ac:dyDescent="0.2">
      <c r="B50" s="132" t="s">
        <v>1510</v>
      </c>
    </row>
    <row r="51" spans="1:2" x14ac:dyDescent="0.2">
      <c r="B51" s="132" t="s">
        <v>1511</v>
      </c>
    </row>
    <row r="52" spans="1:2" x14ac:dyDescent="0.2">
      <c r="B52" s="132" t="s">
        <v>1512</v>
      </c>
    </row>
    <row r="53" spans="1:2" x14ac:dyDescent="0.2">
      <c r="B53" s="132" t="s">
        <v>1513</v>
      </c>
    </row>
    <row r="55" spans="1:2" x14ac:dyDescent="0.2">
      <c r="B55" s="132" t="s">
        <v>1514</v>
      </c>
    </row>
    <row r="56" spans="1:2" x14ac:dyDescent="0.2">
      <c r="B56" s="210" t="s">
        <v>1515</v>
      </c>
    </row>
    <row r="57" spans="1:2" x14ac:dyDescent="0.2">
      <c r="B57" s="210"/>
    </row>
    <row r="58" spans="1:2" x14ac:dyDescent="0.2">
      <c r="A58" s="131">
        <v>3</v>
      </c>
      <c r="B58" s="202" t="s">
        <v>1516</v>
      </c>
    </row>
    <row r="60" spans="1:2" x14ac:dyDescent="0.2">
      <c r="B60" s="542" t="s">
        <v>1517</v>
      </c>
    </row>
    <row r="61" spans="1:2" x14ac:dyDescent="0.2">
      <c r="B61" s="210" t="s">
        <v>1518</v>
      </c>
    </row>
    <row r="62" spans="1:2" x14ac:dyDescent="0.2">
      <c r="B62" s="132" t="s">
        <v>1519</v>
      </c>
    </row>
    <row r="63" spans="1:2" x14ac:dyDescent="0.2">
      <c r="B63" s="132" t="s">
        <v>1520</v>
      </c>
    </row>
    <row r="64" spans="1:2" x14ac:dyDescent="0.2">
      <c r="B64" s="132" t="s">
        <v>1521</v>
      </c>
    </row>
    <row r="66" spans="1:2" x14ac:dyDescent="0.2">
      <c r="B66" s="542" t="s">
        <v>1522</v>
      </c>
    </row>
    <row r="67" spans="1:2" x14ac:dyDescent="0.2">
      <c r="B67" s="132" t="s">
        <v>1523</v>
      </c>
    </row>
    <row r="68" spans="1:2" x14ac:dyDescent="0.2">
      <c r="B68" s="132" t="s">
        <v>1524</v>
      </c>
    </row>
    <row r="69" spans="1:2" x14ac:dyDescent="0.2">
      <c r="B69" s="132" t="s">
        <v>1525</v>
      </c>
    </row>
    <row r="70" spans="1:2" x14ac:dyDescent="0.2">
      <c r="B70" s="132" t="s">
        <v>1526</v>
      </c>
    </row>
    <row r="72" spans="1:2" x14ac:dyDescent="0.2">
      <c r="A72" s="131" t="s">
        <v>1316</v>
      </c>
      <c r="B72" s="202" t="s">
        <v>1317</v>
      </c>
    </row>
    <row r="74" spans="1:2" x14ac:dyDescent="0.2">
      <c r="B74" s="542" t="s">
        <v>1256</v>
      </c>
    </row>
    <row r="75" spans="1:2" x14ac:dyDescent="0.2">
      <c r="B75" s="210" t="s">
        <v>1527</v>
      </c>
    </row>
    <row r="77" spans="1:2" x14ac:dyDescent="0.2">
      <c r="B77" s="542" t="s">
        <v>1325</v>
      </c>
    </row>
    <row r="78" spans="1:2" x14ac:dyDescent="0.2">
      <c r="B78" s="132" t="s">
        <v>1528</v>
      </c>
    </row>
    <row r="80" spans="1:2" x14ac:dyDescent="0.2">
      <c r="A80" s="131" t="s">
        <v>1330</v>
      </c>
      <c r="B80" s="202" t="s">
        <v>1331</v>
      </c>
    </row>
    <row r="81" spans="1:9" x14ac:dyDescent="0.2">
      <c r="B81" s="132" t="s">
        <v>1529</v>
      </c>
    </row>
    <row r="83" spans="1:9" x14ac:dyDescent="0.2">
      <c r="A83" s="540"/>
      <c r="B83" s="127" t="s">
        <v>1530</v>
      </c>
      <c r="C83" s="128"/>
      <c r="D83" s="128"/>
      <c r="E83" s="128"/>
      <c r="F83" s="128"/>
      <c r="G83" s="128"/>
      <c r="H83" s="128"/>
      <c r="I83" s="128"/>
    </row>
    <row r="85" spans="1:9" x14ac:dyDescent="0.2">
      <c r="A85" s="131">
        <v>4</v>
      </c>
      <c r="B85" s="132" t="s">
        <v>1531</v>
      </c>
    </row>
    <row r="87" spans="1:9" x14ac:dyDescent="0.2">
      <c r="B87" s="132" t="s">
        <v>1532</v>
      </c>
    </row>
    <row r="88" spans="1:9" x14ac:dyDescent="0.2">
      <c r="B88" s="132" t="s">
        <v>1533</v>
      </c>
    </row>
    <row r="90" spans="1:9" x14ac:dyDescent="0.2">
      <c r="A90" s="131" t="s">
        <v>1534</v>
      </c>
      <c r="B90" s="202" t="s">
        <v>1535</v>
      </c>
    </row>
    <row r="91" spans="1:9" x14ac:dyDescent="0.2">
      <c r="B91" s="132" t="s">
        <v>1536</v>
      </c>
    </row>
    <row r="92" spans="1:9" x14ac:dyDescent="0.2">
      <c r="B92" s="132" t="s">
        <v>1537</v>
      </c>
    </row>
    <row r="93" spans="1:9" x14ac:dyDescent="0.2">
      <c r="B93" s="132" t="s">
        <v>1538</v>
      </c>
    </row>
    <row r="95" spans="1:9" x14ac:dyDescent="0.2">
      <c r="A95" s="131" t="s">
        <v>1380</v>
      </c>
      <c r="B95" s="202" t="s">
        <v>1539</v>
      </c>
    </row>
    <row r="96" spans="1:9" x14ac:dyDescent="0.2">
      <c r="B96" s="132" t="s">
        <v>1540</v>
      </c>
    </row>
    <row r="97" spans="1:2" x14ac:dyDescent="0.2">
      <c r="B97" s="132" t="s">
        <v>1541</v>
      </c>
    </row>
    <row r="99" spans="1:2" x14ac:dyDescent="0.2">
      <c r="A99" s="131" t="s">
        <v>1398</v>
      </c>
      <c r="B99" s="202" t="s">
        <v>1542</v>
      </c>
    </row>
    <row r="100" spans="1:2" x14ac:dyDescent="0.2">
      <c r="B100" s="132" t="s">
        <v>1543</v>
      </c>
    </row>
    <row r="101" spans="1:2" x14ac:dyDescent="0.2">
      <c r="B101" s="132" t="s">
        <v>1544</v>
      </c>
    </row>
    <row r="102" spans="1:2" x14ac:dyDescent="0.2">
      <c r="B102" s="132" t="s">
        <v>1545</v>
      </c>
    </row>
    <row r="104" spans="1:2" x14ac:dyDescent="0.2">
      <c r="A104" s="131" t="s">
        <v>1401</v>
      </c>
      <c r="B104" s="202" t="s">
        <v>1546</v>
      </c>
    </row>
    <row r="105" spans="1:2" x14ac:dyDescent="0.2">
      <c r="B105" s="132" t="s">
        <v>1547</v>
      </c>
    </row>
    <row r="107" spans="1:2" x14ac:dyDescent="0.2">
      <c r="A107" s="131" t="s">
        <v>1425</v>
      </c>
      <c r="B107" s="544" t="s">
        <v>1548</v>
      </c>
    </row>
    <row r="108" spans="1:2" x14ac:dyDescent="0.2">
      <c r="B108" s="544"/>
    </row>
    <row r="109" spans="1:2" x14ac:dyDescent="0.2">
      <c r="B109" s="542" t="s">
        <v>1549</v>
      </c>
    </row>
    <row r="110" spans="1:2" x14ac:dyDescent="0.2">
      <c r="B110" s="132" t="s">
        <v>1550</v>
      </c>
    </row>
    <row r="112" spans="1:2" x14ac:dyDescent="0.2">
      <c r="B112" s="545" t="s">
        <v>1551</v>
      </c>
    </row>
    <row r="113" spans="1:9" x14ac:dyDescent="0.2">
      <c r="B113" s="132" t="s">
        <v>1552</v>
      </c>
    </row>
    <row r="115" spans="1:9" x14ac:dyDescent="0.2">
      <c r="A115" s="540"/>
      <c r="B115" s="127" t="s">
        <v>1553</v>
      </c>
      <c r="C115" s="128"/>
      <c r="D115" s="128"/>
      <c r="E115" s="128"/>
      <c r="F115" s="128"/>
      <c r="G115" s="128"/>
      <c r="H115" s="128"/>
      <c r="I115" s="128"/>
    </row>
    <row r="117" spans="1:9" x14ac:dyDescent="0.2">
      <c r="A117" s="131">
        <v>5</v>
      </c>
      <c r="B117" s="132" t="s">
        <v>1554</v>
      </c>
    </row>
    <row r="119" spans="1:9" x14ac:dyDescent="0.2">
      <c r="A119" s="540"/>
      <c r="B119" s="127" t="s">
        <v>1555</v>
      </c>
      <c r="C119" s="128"/>
      <c r="D119" s="128"/>
      <c r="E119" s="128"/>
      <c r="F119" s="128"/>
      <c r="G119" s="128"/>
      <c r="H119" s="128"/>
      <c r="I119" s="128"/>
    </row>
    <row r="121" spans="1:9" x14ac:dyDescent="0.2">
      <c r="A121" s="131" t="s">
        <v>1465</v>
      </c>
      <c r="B121" s="132" t="s">
        <v>1556</v>
      </c>
    </row>
    <row r="123" spans="1:9" x14ac:dyDescent="0.2">
      <c r="A123" s="131" t="s">
        <v>1476</v>
      </c>
      <c r="B123" s="132" t="s">
        <v>1556</v>
      </c>
    </row>
  </sheetData>
  <sheetProtection password="D161" sheet="1" objects="1" scenarios="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Introduction</vt:lpstr>
      <vt:lpstr>A. HTT General</vt:lpstr>
      <vt:lpstr>B1. HTT Mortgage Assets</vt:lpstr>
      <vt:lpstr>C. HTT Harmonised Glossary</vt:lpstr>
      <vt:lpstr>Disclaimer</vt:lpstr>
      <vt:lpstr>D1. NTT - Overview</vt:lpstr>
      <vt:lpstr>D2. NTT - Residential</vt:lpstr>
      <vt:lpstr>D3. NTT - Covered bonds</vt:lpstr>
      <vt:lpstr>D4. NTT - Explanations</vt:lpstr>
      <vt:lpstr>Disclaimer!general_tc</vt:lpstr>
      <vt:lpstr>Disclaimer!Impression_des_titres</vt:lpstr>
      <vt:lpstr>'D1. NTT - Overview'!Print_Area</vt:lpstr>
      <vt:lpstr>'D2. NTT - Residential'!Print_Area</vt:lpstr>
      <vt:lpstr>'D3. NTT - Covered bonds'!Print_Area</vt:lpstr>
      <vt:lpstr>'D4. NTT - Explanations'!Print_Area</vt:lpstr>
      <vt:lpstr>Disclaimer!privacy_policy</vt:lpstr>
      <vt:lpstr>'A. HTT General'!Zone_d_impression</vt:lpstr>
      <vt:lpstr>'B1. HTT Mortgage Assets'!Zone_d_impression</vt:lpstr>
      <vt:lpstr>'C. HTT Harmonised Glossary'!Zone_d_impression</vt:lpstr>
      <vt:lpstr>'D1. NTT - Overview'!Zone_d_impression</vt:lpstr>
      <vt:lpstr>'D2. NTT - Residential'!Zone_d_impression</vt:lpstr>
      <vt:lpstr>'D3. NTT - Covered bonds'!Zone_d_impression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KIM Estelle</cp:lastModifiedBy>
  <cp:lastPrinted>2016-05-09T07:59:49Z</cp:lastPrinted>
  <dcterms:created xsi:type="dcterms:W3CDTF">2015-01-27T16:00:44Z</dcterms:created>
  <dcterms:modified xsi:type="dcterms:W3CDTF">2016-05-09T08:06:36Z</dcterms:modified>
</cp:coreProperties>
</file>